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060" activeTab="0"/>
  </bookViews>
  <sheets>
    <sheet name="Summary of Outstanding Debt" sheetId="1" r:id="rId1"/>
    <sheet name="Debt Payments 1213" sheetId="2" r:id="rId2"/>
    <sheet name="Debt Payments 1112" sheetId="3" r:id="rId3"/>
    <sheet name="Debt Payments 1011" sheetId="4" r:id="rId4"/>
    <sheet name="Debt Payments 0910" sheetId="5" r:id="rId5"/>
    <sheet name="Debt Payments 0809" sheetId="6" r:id="rId6"/>
    <sheet name="Debt payments 0708" sheetId="7" r:id="rId7"/>
    <sheet name="Debt payments 0607" sheetId="8" r:id="rId8"/>
    <sheet name="Debt payments 0506" sheetId="9" r:id="rId9"/>
    <sheet name="Debt payments 0405" sheetId="10" r:id="rId10"/>
    <sheet name="DEBT PAYMENTS 0304" sheetId="11" r:id="rId11"/>
    <sheet name="Sheet3" sheetId="12" r:id="rId12"/>
  </sheets>
  <definedNames>
    <definedName name="_xlnm.Print_Area" localSheetId="8">'Debt payments 0506'!$A$1:$G$33</definedName>
    <definedName name="_xlnm.Print_Area" localSheetId="7">'Debt payments 0607'!$A$1:$G$40</definedName>
    <definedName name="_xlnm.Print_Area" localSheetId="6">'Debt payments 0708'!$A$1:$G$39</definedName>
    <definedName name="_xlnm.Print_Area" localSheetId="5">'Debt Payments 0809'!$A$1:$H$42</definedName>
    <definedName name="_xlnm.Print_Area" localSheetId="4">'Debt Payments 0910'!$A$1:$H$39</definedName>
    <definedName name="_xlnm.Print_Area" localSheetId="3">'Debt Payments 1011'!$A$1:$G$38</definedName>
    <definedName name="_xlnm.Print_Area" localSheetId="2">'Debt Payments 1112'!$A$1:$G$39</definedName>
    <definedName name="_xlnm.Print_Area" localSheetId="1">'Debt Payments 1213'!$A$1:$G$41</definedName>
    <definedName name="_xlnm.Print_Area" localSheetId="0">'Summary of Outstanding Debt'!$A$2:$C$35</definedName>
  </definedNames>
  <calcPr fullCalcOnLoad="1"/>
</workbook>
</file>

<file path=xl/sharedStrings.xml><?xml version="1.0" encoding="utf-8"?>
<sst xmlns="http://schemas.openxmlformats.org/spreadsheetml/2006/main" count="951" uniqueCount="186">
  <si>
    <t>BOND AMOUNT</t>
  </si>
  <si>
    <t>PAYMENT DATE</t>
  </si>
  <si>
    <t>SERIES</t>
  </si>
  <si>
    <t>PRINCIPAL</t>
  </si>
  <si>
    <t>INTEREST</t>
  </si>
  <si>
    <t>TOTAL</t>
  </si>
  <si>
    <t>5,995 Million</t>
  </si>
  <si>
    <t>G.O.B of 2001</t>
  </si>
  <si>
    <t>47,520 Million</t>
  </si>
  <si>
    <t>G.O.B of 1997</t>
  </si>
  <si>
    <t>32 million</t>
  </si>
  <si>
    <t>30 million</t>
  </si>
  <si>
    <t>G.O.B of 2002</t>
  </si>
  <si>
    <t>G.O.B of 2003</t>
  </si>
  <si>
    <t>G.O.B of 1999</t>
  </si>
  <si>
    <t xml:space="preserve"> </t>
  </si>
  <si>
    <t>15 million</t>
  </si>
  <si>
    <t>24 million</t>
  </si>
  <si>
    <t>G.O.B  A of 2001</t>
  </si>
  <si>
    <t>10 million</t>
  </si>
  <si>
    <t>Monthly</t>
  </si>
  <si>
    <t>Total</t>
  </si>
  <si>
    <t>10/01/2004</t>
  </si>
  <si>
    <t>09/01/2004</t>
  </si>
  <si>
    <t>08/01/2004</t>
  </si>
  <si>
    <t>02/01/2005</t>
  </si>
  <si>
    <t>04/01/2005</t>
  </si>
  <si>
    <t>03/01/2005</t>
  </si>
  <si>
    <t>G.O.B. of 2003</t>
  </si>
  <si>
    <t>2004/2005 DEBT PAYMENTS</t>
  </si>
  <si>
    <t>G.O.B of 2000</t>
  </si>
  <si>
    <t>11/03/2004</t>
  </si>
  <si>
    <t>Interest paid monthly</t>
  </si>
  <si>
    <t>G.O.B of 2004</t>
  </si>
  <si>
    <t>2005/2006 DEBT PAYMENTS</t>
  </si>
  <si>
    <t>08/01/2005</t>
  </si>
  <si>
    <t>09/01/2005</t>
  </si>
  <si>
    <t>11/03/2005</t>
  </si>
  <si>
    <t>02/01/2006</t>
  </si>
  <si>
    <t>03/01/2006</t>
  </si>
  <si>
    <t>04/01/2006</t>
  </si>
  <si>
    <t>10/05/2005</t>
  </si>
  <si>
    <t>G.O.B. of 2004</t>
  </si>
  <si>
    <t>2003/2004 DEBT PAYMENTS</t>
  </si>
  <si>
    <t>08/01/2003</t>
  </si>
  <si>
    <t>09/01/2003</t>
  </si>
  <si>
    <t>10/01/2003</t>
  </si>
  <si>
    <t>02/01/2004</t>
  </si>
  <si>
    <t>03/01/2004</t>
  </si>
  <si>
    <t>04/01/2004</t>
  </si>
  <si>
    <t>06/03/2004</t>
  </si>
  <si>
    <t>$33,015 Million</t>
  </si>
  <si>
    <t>G.O.B of 2005</t>
  </si>
  <si>
    <t>$38,965 million</t>
  </si>
  <si>
    <t>G.O.B  of 2005</t>
  </si>
  <si>
    <t xml:space="preserve">New Garden </t>
  </si>
  <si>
    <t>33,015 Million</t>
  </si>
  <si>
    <t>38,965 million</t>
  </si>
  <si>
    <t>2006/2007 DEBT PAYMENTS</t>
  </si>
  <si>
    <t>04/01/2007</t>
  </si>
  <si>
    <t>08/01/2006</t>
  </si>
  <si>
    <t>09/01/2006</t>
  </si>
  <si>
    <t>10/01/2006</t>
  </si>
  <si>
    <t>11/03/2006</t>
  </si>
  <si>
    <t>02/01/2007</t>
  </si>
  <si>
    <t>03/01/2007</t>
  </si>
  <si>
    <t>Finished</t>
  </si>
  <si>
    <t>8 Bond Issues</t>
  </si>
  <si>
    <t>Outstanding Principal</t>
  </si>
  <si>
    <t>Outstanding Interest</t>
  </si>
  <si>
    <t>Total Bond Cost Outstanding</t>
  </si>
  <si>
    <t>2007/2008 DEBT PAYMENTS</t>
  </si>
  <si>
    <t>Finshed</t>
  </si>
  <si>
    <t>30,685 million</t>
  </si>
  <si>
    <t>09/01/2007</t>
  </si>
  <si>
    <t>08/01/2007</t>
  </si>
  <si>
    <t>10/01/2007</t>
  </si>
  <si>
    <t>02/01/2008</t>
  </si>
  <si>
    <t>03/01/2008</t>
  </si>
  <si>
    <t>04/01/2008</t>
  </si>
  <si>
    <t>G.O.B of 2007 Replaces 1999</t>
  </si>
  <si>
    <t>G.O.B of 2006 Replaces 2005</t>
  </si>
  <si>
    <t>30,115 Million</t>
  </si>
  <si>
    <t>G.O.B  of 2005 Replaces 2001</t>
  </si>
  <si>
    <t>G.O.B of 2005 Replaces 2001</t>
  </si>
  <si>
    <t>Transfer</t>
  </si>
  <si>
    <t>Level Debt Payments</t>
  </si>
  <si>
    <t>12/30/2007</t>
  </si>
  <si>
    <t>2008/2009 DEBT PAYMENTS</t>
  </si>
  <si>
    <t>x</t>
  </si>
  <si>
    <t>Total Debt Payments</t>
  </si>
  <si>
    <t>Wester Center</t>
  </si>
  <si>
    <t>36 million</t>
  </si>
  <si>
    <t>09/01/2008</t>
  </si>
  <si>
    <t>G.O.B. of 2007</t>
  </si>
  <si>
    <t>36 milion</t>
  </si>
  <si>
    <t>06/01/2009</t>
  </si>
  <si>
    <t>G.O.B. OF 2007</t>
  </si>
  <si>
    <t>08/01/2008</t>
  </si>
  <si>
    <t>10/01/2008</t>
  </si>
  <si>
    <t>12/30/2008</t>
  </si>
  <si>
    <t>02/01/2009</t>
  </si>
  <si>
    <t>03/01/2009</t>
  </si>
  <si>
    <t>04/01/2009</t>
  </si>
  <si>
    <t>9 Bond Issues</t>
  </si>
  <si>
    <t>17.864 Million</t>
  </si>
  <si>
    <t>02/15/2009</t>
  </si>
  <si>
    <t>Paid by Capital Res</t>
  </si>
  <si>
    <t>2009/2010 DEBT PAYMENTS</t>
  </si>
  <si>
    <t>08/01/2009</t>
  </si>
  <si>
    <t>02/01/2010</t>
  </si>
  <si>
    <t>09/01/2009</t>
  </si>
  <si>
    <t>03/01/2010</t>
  </si>
  <si>
    <t>04/01/2010</t>
  </si>
  <si>
    <t>10/01/2009</t>
  </si>
  <si>
    <t>06/01/2010</t>
  </si>
  <si>
    <t>Western Center</t>
  </si>
  <si>
    <t>08/15/1009</t>
  </si>
  <si>
    <t>G.O.B. Series A OF 2007</t>
  </si>
  <si>
    <t>G.O.B. Series A of 2007</t>
  </si>
  <si>
    <t>02/15/2010</t>
  </si>
  <si>
    <t>August</t>
  </si>
  <si>
    <t>September</t>
  </si>
  <si>
    <t>October</t>
  </si>
  <si>
    <t>February</t>
  </si>
  <si>
    <t>March</t>
  </si>
  <si>
    <t>April</t>
  </si>
  <si>
    <t>June</t>
  </si>
  <si>
    <t>2009/10 Payment of $409,054 From Debt Service Fund to pay for Voc. Tech.</t>
  </si>
  <si>
    <t>December</t>
  </si>
  <si>
    <t>2010/2011 DEBT PAYMENTS</t>
  </si>
  <si>
    <t>08/01/2010</t>
  </si>
  <si>
    <t>08/15/2010</t>
  </si>
  <si>
    <t>09/01/2010</t>
  </si>
  <si>
    <t>10/01/2010</t>
  </si>
  <si>
    <t>02/01/2011</t>
  </si>
  <si>
    <t>02/15/2011</t>
  </si>
  <si>
    <t>03/01/2011</t>
  </si>
  <si>
    <t>04/01/2011</t>
  </si>
  <si>
    <t>06/01/2011</t>
  </si>
  <si>
    <t>Outstanding July 1, 2011</t>
  </si>
  <si>
    <t>DATE</t>
  </si>
  <si>
    <t>PAYMENT</t>
  </si>
  <si>
    <t>Outstanding July 1, 2010</t>
  </si>
  <si>
    <t>Spring-Ford Area School District</t>
  </si>
  <si>
    <t>Summary of Total Debt (Mortgage Payments)</t>
  </si>
  <si>
    <t xml:space="preserve">2010/11 Budgeted Obligations </t>
  </si>
  <si>
    <t>2010/11 Principal</t>
  </si>
  <si>
    <t>2010/11 Interest</t>
  </si>
  <si>
    <t>Total 2010/11 Debt Obligations</t>
  </si>
  <si>
    <t>Refinance Series 2002 to GOB Series of 2010 (Principal 11,770,000)</t>
  </si>
  <si>
    <t>2011/2012 DEBT PAYMENTS</t>
  </si>
  <si>
    <t>Outstanding July 1, 2012</t>
  </si>
  <si>
    <t>08/01/2011</t>
  </si>
  <si>
    <t>08/15/2011</t>
  </si>
  <si>
    <t>09/01/2011</t>
  </si>
  <si>
    <t>10/01/2011</t>
  </si>
  <si>
    <t>02/01/2012</t>
  </si>
  <si>
    <t>02/15/2012</t>
  </si>
  <si>
    <t>03/01/2012</t>
  </si>
  <si>
    <t>04/01/2012</t>
  </si>
  <si>
    <t>06/01/2012</t>
  </si>
  <si>
    <t>11,770 million</t>
  </si>
  <si>
    <t>Difference</t>
  </si>
  <si>
    <t>Total Debt Outstanding</t>
  </si>
  <si>
    <t>Outstanding July 1, 2012 (Beg. 2012/13)</t>
  </si>
  <si>
    <t>G.O.B of 2010 Replaces 2002</t>
  </si>
  <si>
    <t>11770 million</t>
  </si>
  <si>
    <t>2012/2013 DEBT PAYMENTS</t>
  </si>
  <si>
    <t>08/01/2012</t>
  </si>
  <si>
    <t>08/15/2012</t>
  </si>
  <si>
    <t>09/01/2012</t>
  </si>
  <si>
    <t>10/01/2012</t>
  </si>
  <si>
    <t>02/01/2013</t>
  </si>
  <si>
    <t>02/15/2013</t>
  </si>
  <si>
    <t>03/01/2013</t>
  </si>
  <si>
    <t>04/01/2013</t>
  </si>
  <si>
    <t>06/01/2013</t>
  </si>
  <si>
    <t>Outstanding July 1, 2013</t>
  </si>
  <si>
    <t>2012/13</t>
  </si>
  <si>
    <t>2011/12</t>
  </si>
  <si>
    <t>2012/13 Budgeted Payments</t>
  </si>
  <si>
    <t>2012/13 Principal</t>
  </si>
  <si>
    <t>2012/13 Interest</t>
  </si>
  <si>
    <t>Total 2012/13 Total Debt Payments</t>
  </si>
  <si>
    <t>Outstanding July 1, 2013 (Beg. 2013/14)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</si>
</sst>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5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24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4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 quotePrefix="1">
      <alignment/>
    </xf>
    <xf numFmtId="0" fontId="5" fillId="0" borderId="0" xfId="0" applyFont="1" applyAlignment="1" quotePrefix="1">
      <alignment/>
    </xf>
    <xf numFmtId="164" fontId="5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0" fontId="5" fillId="0" borderId="11" xfId="0" applyFont="1" applyBorder="1" applyAlignment="1" quotePrefix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quotePrefix="1">
      <alignment/>
    </xf>
    <xf numFmtId="164" fontId="0" fillId="0" borderId="0" xfId="0" applyNumberFormat="1" applyFont="1" applyAlignment="1">
      <alignment/>
    </xf>
    <xf numFmtId="16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 quotePrefix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0" borderId="11" xfId="0" applyFont="1" applyBorder="1" applyAlignment="1" quotePrefix="1">
      <alignment/>
    </xf>
    <xf numFmtId="0" fontId="0" fillId="0" borderId="13" xfId="0" applyFont="1" applyBorder="1" applyAlignment="1" quotePrefix="1">
      <alignment/>
    </xf>
    <xf numFmtId="164" fontId="0" fillId="0" borderId="13" xfId="0" applyNumberForma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 quotePrefix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13" xfId="0" applyFont="1" applyFill="1" applyBorder="1" applyAlignment="1" quotePrefix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164" fontId="6" fillId="33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164" fontId="6" fillId="0" borderId="11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 quotePrefix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 quotePrefix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 quotePrefix="1">
      <alignment/>
    </xf>
    <xf numFmtId="0" fontId="6" fillId="0" borderId="0" xfId="0" applyFont="1" applyBorder="1" applyAlignment="1" quotePrefix="1">
      <alignment/>
    </xf>
    <xf numFmtId="0" fontId="6" fillId="0" borderId="0" xfId="0" applyFont="1" applyFill="1" applyBorder="1" applyAlignment="1" quotePrefix="1">
      <alignment/>
    </xf>
    <xf numFmtId="164" fontId="6" fillId="0" borderId="10" xfId="0" applyNumberFormat="1" applyFont="1" applyBorder="1" applyAlignment="1">
      <alignment/>
    </xf>
    <xf numFmtId="0" fontId="6" fillId="34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5" fontId="6" fillId="0" borderId="18" xfId="0" applyNumberFormat="1" applyFont="1" applyBorder="1" applyAlignment="1">
      <alignment/>
    </xf>
    <xf numFmtId="165" fontId="6" fillId="0" borderId="19" xfId="0" applyNumberFormat="1" applyFont="1" applyBorder="1" applyAlignment="1">
      <alignment/>
    </xf>
    <xf numFmtId="165" fontId="6" fillId="0" borderId="21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165" fontId="6" fillId="0" borderId="16" xfId="0" applyNumberFormat="1" applyFont="1" applyBorder="1" applyAlignment="1">
      <alignment/>
    </xf>
    <xf numFmtId="165" fontId="0" fillId="0" borderId="0" xfId="0" applyNumberFormat="1" applyAlignment="1">
      <alignment/>
    </xf>
    <xf numFmtId="3" fontId="6" fillId="0" borderId="11" xfId="0" applyNumberFormat="1" applyFont="1" applyBorder="1" applyAlignment="1">
      <alignment horizontal="left"/>
    </xf>
    <xf numFmtId="0" fontId="6" fillId="0" borderId="0" xfId="0" applyFont="1" applyAlignment="1" quotePrefix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1209675</xdr:colOff>
      <xdr:row>38</xdr:row>
      <xdr:rowOff>28575</xdr:rowOff>
    </xdr:from>
    <xdr:to>
      <xdr:col>7</xdr:col>
      <xdr:colOff>742950</xdr:colOff>
      <xdr:row>39</xdr:row>
      <xdr:rowOff>19050</xdr:rowOff>
    </xdr:to>
    <xdr:sp>
      <xdr:nvSpPr>
        <xdr:cNvPr id="1" name="Down Arrow 1"/>
        <xdr:cNvSpPr>
          <a:spLocks/>
        </xdr:cNvSpPr>
      </xdr:nvSpPr>
      <xdr:spPr>
        <a:xfrm rot="18269487" flipH="1">
          <a:off x="7496175" y="6362700"/>
          <a:ext cx="742950" cy="152400"/>
        </a:xfrm>
        <a:prstGeom prst="downArrow">
          <a:avLst>
            <a:gd name="adj" fmla="val 42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5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50.421875" style="0" bestFit="1" customWidth="1"/>
    <col min="3" max="3" width="22.57421875" style="0" bestFit="1" customWidth="1"/>
  </cols>
  <sheetData>
    <row r="2" spans="1:3" ht="30">
      <c r="A2" s="89" t="s">
        <v>144</v>
      </c>
      <c r="B2" s="89"/>
      <c r="C2" s="89"/>
    </row>
    <row r="3" spans="1:3" ht="25.5">
      <c r="A3" s="90" t="s">
        <v>145</v>
      </c>
      <c r="B3" s="90"/>
      <c r="C3" s="90"/>
    </row>
    <row r="4" ht="13.5" thickBot="1"/>
    <row r="5" spans="1:3" ht="24" hidden="1" thickBot="1">
      <c r="A5" s="49"/>
      <c r="B5" s="49"/>
      <c r="C5" s="49" t="s">
        <v>15</v>
      </c>
    </row>
    <row r="6" spans="1:3" ht="24.75" hidden="1" thickBot="1" thickTop="1">
      <c r="A6" s="73" t="s">
        <v>143</v>
      </c>
      <c r="B6" s="74"/>
      <c r="C6" s="75"/>
    </row>
    <row r="7" spans="1:3" ht="24" hidden="1" thickTop="1">
      <c r="A7" s="76" t="s">
        <v>68</v>
      </c>
      <c r="B7" s="52"/>
      <c r="C7" s="81">
        <v>177845721</v>
      </c>
    </row>
    <row r="8" spans="1:3" ht="24" hidden="1" thickBot="1">
      <c r="A8" s="76" t="s">
        <v>69</v>
      </c>
      <c r="B8" s="52"/>
      <c r="C8" s="82">
        <v>73512444</v>
      </c>
    </row>
    <row r="9" spans="1:3" ht="24.75" hidden="1" thickBot="1" thickTop="1">
      <c r="A9" s="79" t="s">
        <v>70</v>
      </c>
      <c r="B9" s="59"/>
      <c r="C9" s="83">
        <f>SUM(C7:C8)</f>
        <v>251358165</v>
      </c>
    </row>
    <row r="10" spans="1:3" ht="24.75" hidden="1" thickBot="1" thickTop="1">
      <c r="A10" s="49"/>
      <c r="B10" s="49"/>
      <c r="C10" s="84"/>
    </row>
    <row r="11" spans="1:3" ht="24.75" hidden="1" thickBot="1" thickTop="1">
      <c r="A11" s="73" t="s">
        <v>146</v>
      </c>
      <c r="B11" s="74"/>
      <c r="C11" s="85"/>
    </row>
    <row r="12" spans="1:3" ht="24" hidden="1" thickTop="1">
      <c r="A12" s="76" t="s">
        <v>147</v>
      </c>
      <c r="B12" s="52"/>
      <c r="C12" s="81">
        <v>-8851764</v>
      </c>
    </row>
    <row r="13" spans="1:3" ht="24" hidden="1" thickBot="1">
      <c r="A13" s="76" t="s">
        <v>148</v>
      </c>
      <c r="B13" s="52"/>
      <c r="C13" s="82">
        <v>-7601039</v>
      </c>
    </row>
    <row r="14" spans="1:3" ht="24.75" hidden="1" thickBot="1" thickTop="1">
      <c r="A14" s="79" t="s">
        <v>149</v>
      </c>
      <c r="B14" s="59"/>
      <c r="C14" s="83">
        <f>SUM(C12:C13)</f>
        <v>-16452803</v>
      </c>
    </row>
    <row r="15" ht="14.25" hidden="1" thickBot="1" thickTop="1">
      <c r="C15" s="86"/>
    </row>
    <row r="16" spans="1:3" ht="24.75" hidden="1" thickBot="1" thickTop="1">
      <c r="A16" s="73" t="s">
        <v>140</v>
      </c>
      <c r="B16" s="74"/>
      <c r="C16" s="85"/>
    </row>
    <row r="17" spans="1:3" ht="24" hidden="1" thickTop="1">
      <c r="A17" s="76" t="s">
        <v>68</v>
      </c>
      <c r="B17" s="52"/>
      <c r="C17" s="81">
        <f>SUM(C7+C12)</f>
        <v>168993957</v>
      </c>
    </row>
    <row r="18" spans="1:3" ht="24" hidden="1" thickBot="1">
      <c r="A18" s="76" t="s">
        <v>69</v>
      </c>
      <c r="B18" s="52"/>
      <c r="C18" s="82">
        <f>+C8+C13</f>
        <v>65911405</v>
      </c>
    </row>
    <row r="19" spans="1:3" ht="24.75" hidden="1" thickBot="1" thickTop="1">
      <c r="A19" s="79" t="s">
        <v>70</v>
      </c>
      <c r="B19" s="59"/>
      <c r="C19" s="83">
        <f>SUM(C17:C18)</f>
        <v>234905362</v>
      </c>
    </row>
    <row r="20" ht="13.5" hidden="1" thickTop="1"/>
    <row r="21" ht="24" hidden="1" thickBot="1">
      <c r="A21" s="62" t="s">
        <v>150</v>
      </c>
    </row>
    <row r="22" spans="1:3" ht="24.75" thickBot="1" thickTop="1">
      <c r="A22" s="73" t="s">
        <v>165</v>
      </c>
      <c r="B22" s="74"/>
      <c r="C22" s="85"/>
    </row>
    <row r="23" spans="1:3" ht="24" thickTop="1">
      <c r="A23" s="76" t="s">
        <v>68</v>
      </c>
      <c r="B23" s="52"/>
      <c r="C23" s="81">
        <v>160785756</v>
      </c>
    </row>
    <row r="24" spans="1:3" ht="24" thickBot="1">
      <c r="A24" s="76" t="s">
        <v>69</v>
      </c>
      <c r="B24" s="52"/>
      <c r="C24" s="82">
        <v>57660593</v>
      </c>
    </row>
    <row r="25" spans="1:3" ht="24.75" thickBot="1" thickTop="1">
      <c r="A25" s="79" t="s">
        <v>164</v>
      </c>
      <c r="B25" s="59"/>
      <c r="C25" s="83">
        <f>SUM(C23:C24)</f>
        <v>218446349</v>
      </c>
    </row>
    <row r="26" ht="14.25" thickBot="1" thickTop="1"/>
    <row r="27" spans="1:3" ht="24.75" thickBot="1" thickTop="1">
      <c r="A27" s="73" t="s">
        <v>181</v>
      </c>
      <c r="B27" s="74"/>
      <c r="C27" s="85"/>
    </row>
    <row r="28" spans="1:3" ht="24" thickTop="1">
      <c r="A28" s="76" t="s">
        <v>182</v>
      </c>
      <c r="B28" s="52"/>
      <c r="C28" s="81">
        <v>-9781372.74</v>
      </c>
    </row>
    <row r="29" spans="1:3" ht="24" thickBot="1">
      <c r="A29" s="76" t="s">
        <v>183</v>
      </c>
      <c r="B29" s="52"/>
      <c r="C29" s="82">
        <v>-6771768.17</v>
      </c>
    </row>
    <row r="30" spans="1:3" ht="24.75" thickBot="1" thickTop="1">
      <c r="A30" s="79" t="s">
        <v>184</v>
      </c>
      <c r="B30" s="59"/>
      <c r="C30" s="83">
        <f>SUM(C28:C29)</f>
        <v>-16553140.91</v>
      </c>
    </row>
    <row r="31" ht="14.25" thickBot="1" thickTop="1"/>
    <row r="32" spans="1:3" ht="24.75" thickBot="1" thickTop="1">
      <c r="A32" s="73" t="s">
        <v>185</v>
      </c>
      <c r="B32" s="74"/>
      <c r="C32" s="85"/>
    </row>
    <row r="33" spans="1:3" ht="24" thickTop="1">
      <c r="A33" s="76" t="s">
        <v>68</v>
      </c>
      <c r="B33" s="52"/>
      <c r="C33" s="81">
        <f>+C23+C28</f>
        <v>151004383.26</v>
      </c>
    </row>
    <row r="34" spans="1:3" ht="24" thickBot="1">
      <c r="A34" s="76" t="s">
        <v>69</v>
      </c>
      <c r="B34" s="52"/>
      <c r="C34" s="82">
        <f>+C24+C29</f>
        <v>50888824.83</v>
      </c>
    </row>
    <row r="35" spans="1:3" ht="24.75" thickBot="1" thickTop="1">
      <c r="A35" s="79" t="s">
        <v>164</v>
      </c>
      <c r="B35" s="59"/>
      <c r="C35" s="83">
        <f>SUM(C33:C34)</f>
        <v>201893208.08999997</v>
      </c>
    </row>
    <row r="36" ht="13.5" thickTop="1"/>
  </sheetData>
  <sheetProtection/>
  <mergeCells count="2">
    <mergeCell ref="A2:C2"/>
    <mergeCell ref="A3:C3"/>
  </mergeCells>
  <printOptions/>
  <pageMargins left="0.7" right="0.7" top="0.75" bottom="0.75" header="0.3" footer="0.3"/>
  <pageSetup fitToHeight="1" fitToWidth="1" horizontalDpi="600" verticalDpi="600" orientation="portrait" r:id="rId1"/>
  <headerFooter>
    <oddFooter>&amp;L&amp;Z&amp;F&amp;R&amp;D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421875" style="0" customWidth="1"/>
    <col min="2" max="2" width="16.8515625" style="0" customWidth="1"/>
    <col min="3" max="3" width="19.57421875" style="0" customWidth="1"/>
    <col min="4" max="4" width="16.57421875" style="0" customWidth="1"/>
    <col min="5" max="5" width="14.28125" style="0" customWidth="1"/>
    <col min="6" max="6" width="18.140625" style="0" customWidth="1"/>
    <col min="7" max="7" width="13.8515625" style="0" bestFit="1" customWidth="1"/>
  </cols>
  <sheetData>
    <row r="1" spans="1:6" ht="20.25">
      <c r="A1" s="92" t="s">
        <v>29</v>
      </c>
      <c r="B1" s="93"/>
      <c r="C1" s="93"/>
      <c r="D1" s="93"/>
      <c r="E1" s="93"/>
      <c r="F1" s="93"/>
    </row>
    <row r="2" ht="12.75">
      <c r="C2" s="6"/>
    </row>
    <row r="3" ht="12.75">
      <c r="G3" t="s">
        <v>20</v>
      </c>
    </row>
    <row r="4" spans="1:7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21</v>
      </c>
    </row>
    <row r="5" spans="1:7" ht="12.75">
      <c r="A5" s="5"/>
      <c r="B5" s="5"/>
      <c r="C5" s="5"/>
      <c r="D5" s="4"/>
      <c r="E5" s="4"/>
      <c r="F5" s="4" t="s">
        <v>15</v>
      </c>
      <c r="G5" s="5"/>
    </row>
    <row r="6" spans="1:6" ht="12.75">
      <c r="A6" t="s">
        <v>6</v>
      </c>
      <c r="B6" s="1" t="s">
        <v>24</v>
      </c>
      <c r="C6" t="s">
        <v>7</v>
      </c>
      <c r="D6" s="2">
        <v>1210000</v>
      </c>
      <c r="E6" s="2">
        <v>63152.5</v>
      </c>
      <c r="F6" s="2">
        <f aca="true" t="shared" si="0" ref="F6:F29">SUM(D6:E6)</f>
        <v>1273152.5</v>
      </c>
    </row>
    <row r="7" spans="1:7" ht="12.75">
      <c r="A7" s="7" t="s">
        <v>51</v>
      </c>
      <c r="B7" s="8" t="s">
        <v>24</v>
      </c>
      <c r="C7" s="6" t="s">
        <v>52</v>
      </c>
      <c r="D7" s="9">
        <v>0</v>
      </c>
      <c r="E7" s="9">
        <v>842951.25</v>
      </c>
      <c r="F7" s="9">
        <f t="shared" si="0"/>
        <v>842951.25</v>
      </c>
      <c r="G7" s="2">
        <f>SUM(F6:F7)</f>
        <v>2116103.75</v>
      </c>
    </row>
    <row r="8" spans="4:7" ht="12.75">
      <c r="D8" s="2"/>
      <c r="E8" s="2"/>
      <c r="F8" s="2" t="s">
        <v>15</v>
      </c>
      <c r="G8" t="s">
        <v>15</v>
      </c>
    </row>
    <row r="9" spans="1:6" ht="12.75">
      <c r="A9" s="6" t="s">
        <v>53</v>
      </c>
      <c r="B9" s="8" t="s">
        <v>23</v>
      </c>
      <c r="C9" s="6" t="s">
        <v>52</v>
      </c>
      <c r="D9" s="9">
        <v>1540000</v>
      </c>
      <c r="E9" s="9">
        <v>762685.85</v>
      </c>
      <c r="F9" s="9">
        <f t="shared" si="0"/>
        <v>2302685.85</v>
      </c>
    </row>
    <row r="10" spans="1:7" ht="12.75">
      <c r="A10" t="s">
        <v>11</v>
      </c>
      <c r="B10" s="3" t="s">
        <v>23</v>
      </c>
      <c r="C10" t="s">
        <v>14</v>
      </c>
      <c r="D10" s="2">
        <v>0</v>
      </c>
      <c r="E10" s="2">
        <v>714166.25</v>
      </c>
      <c r="F10" s="2">
        <f t="shared" si="0"/>
        <v>714166.25</v>
      </c>
      <c r="G10" s="2" t="s">
        <v>15</v>
      </c>
    </row>
    <row r="11" spans="1:7" ht="12.75">
      <c r="A11" t="s">
        <v>17</v>
      </c>
      <c r="B11" s="3" t="s">
        <v>23</v>
      </c>
      <c r="C11" t="s">
        <v>28</v>
      </c>
      <c r="D11" s="2">
        <v>0</v>
      </c>
      <c r="E11" s="2">
        <v>423360.63</v>
      </c>
      <c r="F11" s="2">
        <f t="shared" si="0"/>
        <v>423360.63</v>
      </c>
      <c r="G11" s="2">
        <f>SUM(F9:F11)</f>
        <v>3440212.73</v>
      </c>
    </row>
    <row r="12" spans="3:6" ht="12.75">
      <c r="C12" t="s">
        <v>15</v>
      </c>
      <c r="D12" s="2"/>
      <c r="E12" s="2"/>
      <c r="F12" s="2" t="s">
        <v>15</v>
      </c>
    </row>
    <row r="13" spans="1:7" ht="12.75">
      <c r="A13" t="s">
        <v>16</v>
      </c>
      <c r="B13" s="3" t="s">
        <v>22</v>
      </c>
      <c r="C13" t="s">
        <v>12</v>
      </c>
      <c r="D13" s="2">
        <v>0</v>
      </c>
      <c r="E13" s="2">
        <v>325644.38</v>
      </c>
      <c r="F13" s="2">
        <f t="shared" si="0"/>
        <v>325644.38</v>
      </c>
      <c r="G13" s="2">
        <f>SUM(F13)</f>
        <v>325644.38</v>
      </c>
    </row>
    <row r="14" spans="2:6" ht="12.75">
      <c r="B14" t="s">
        <v>15</v>
      </c>
      <c r="C14" t="s">
        <v>15</v>
      </c>
      <c r="D14" s="2"/>
      <c r="E14" s="2"/>
      <c r="F14" s="2" t="s">
        <v>15</v>
      </c>
    </row>
    <row r="15" spans="1:7" ht="12.75">
      <c r="A15" t="s">
        <v>19</v>
      </c>
      <c r="B15" s="3" t="s">
        <v>31</v>
      </c>
      <c r="C15" t="s">
        <v>30</v>
      </c>
      <c r="D15" s="2">
        <v>345000</v>
      </c>
      <c r="E15" s="2">
        <v>456303</v>
      </c>
      <c r="F15" s="2">
        <f>SUM(D15:E15)</f>
        <v>801303</v>
      </c>
      <c r="G15" s="2">
        <f>SUM(F15)</f>
        <v>801303</v>
      </c>
    </row>
    <row r="16" spans="2:7" ht="12.75">
      <c r="B16" t="s">
        <v>32</v>
      </c>
      <c r="D16" s="2"/>
      <c r="E16" s="2"/>
      <c r="F16" s="2"/>
      <c r="G16" s="2"/>
    </row>
    <row r="17" spans="2:7" ht="12.75">
      <c r="B17" s="3"/>
      <c r="D17" s="2"/>
      <c r="E17" s="2"/>
      <c r="F17" s="2"/>
      <c r="G17" s="2"/>
    </row>
    <row r="18" spans="4:6" ht="12.75">
      <c r="D18" s="2"/>
      <c r="E18" s="2"/>
      <c r="F18" s="2"/>
    </row>
    <row r="19" spans="1:6" ht="12.75">
      <c r="A19" t="s">
        <v>6</v>
      </c>
      <c r="B19" s="3" t="s">
        <v>25</v>
      </c>
      <c r="C19" t="s">
        <v>7</v>
      </c>
      <c r="D19" s="2">
        <v>0</v>
      </c>
      <c r="E19" s="2">
        <v>40162.5</v>
      </c>
      <c r="F19" s="2">
        <f t="shared" si="0"/>
        <v>40162.5</v>
      </c>
    </row>
    <row r="20" spans="1:7" ht="12.75">
      <c r="A20" s="6" t="s">
        <v>51</v>
      </c>
      <c r="B20" s="8" t="s">
        <v>25</v>
      </c>
      <c r="C20" s="6" t="s">
        <v>52</v>
      </c>
      <c r="D20" s="9">
        <v>1070000</v>
      </c>
      <c r="E20" s="9">
        <v>842951.25</v>
      </c>
      <c r="F20" s="9">
        <f t="shared" si="0"/>
        <v>1912951.25</v>
      </c>
      <c r="G20" s="2">
        <f>SUM(F19:F20)</f>
        <v>1953113.75</v>
      </c>
    </row>
    <row r="21" spans="3:6" ht="12.75">
      <c r="C21" t="s">
        <v>15</v>
      </c>
      <c r="D21" s="2"/>
      <c r="E21" s="2"/>
      <c r="F21" s="2" t="s">
        <v>15</v>
      </c>
    </row>
    <row r="22" spans="1:6" ht="12.75">
      <c r="A22" t="s">
        <v>17</v>
      </c>
      <c r="B22" s="3" t="s">
        <v>27</v>
      </c>
      <c r="C22" t="s">
        <v>13</v>
      </c>
      <c r="D22" s="2">
        <v>930000</v>
      </c>
      <c r="E22" s="2">
        <v>423360.63</v>
      </c>
      <c r="F22" s="2">
        <f t="shared" si="0"/>
        <v>1353360.63</v>
      </c>
    </row>
    <row r="23" spans="1:6" ht="12.75">
      <c r="A23" s="6" t="s">
        <v>53</v>
      </c>
      <c r="B23" s="8" t="s">
        <v>27</v>
      </c>
      <c r="C23" s="6" t="s">
        <v>54</v>
      </c>
      <c r="D23" s="9">
        <v>0</v>
      </c>
      <c r="E23" s="9">
        <v>803908.75</v>
      </c>
      <c r="F23" s="9">
        <f t="shared" si="0"/>
        <v>803908.75</v>
      </c>
    </row>
    <row r="24" spans="1:6" ht="12.75">
      <c r="A24" t="s">
        <v>11</v>
      </c>
      <c r="B24" s="3" t="s">
        <v>27</v>
      </c>
      <c r="C24" t="s">
        <v>14</v>
      </c>
      <c r="D24" s="2">
        <v>25000</v>
      </c>
      <c r="E24" s="2">
        <v>714166.25</v>
      </c>
      <c r="F24" s="2">
        <f t="shared" si="0"/>
        <v>739166.25</v>
      </c>
    </row>
    <row r="25" spans="1:7" ht="12.75">
      <c r="A25" t="s">
        <v>16</v>
      </c>
      <c r="B25" s="3" t="s">
        <v>27</v>
      </c>
      <c r="C25" t="s">
        <v>33</v>
      </c>
      <c r="D25" s="2">
        <v>0</v>
      </c>
      <c r="E25" s="2">
        <v>297283.75</v>
      </c>
      <c r="F25" s="2">
        <f t="shared" si="0"/>
        <v>297283.75</v>
      </c>
      <c r="G25" s="2">
        <f>SUM(F22:F25)</f>
        <v>3193719.38</v>
      </c>
    </row>
    <row r="26" spans="3:6" ht="12.75">
      <c r="C26" t="s">
        <v>15</v>
      </c>
      <c r="D26" s="2"/>
      <c r="E26" s="2"/>
      <c r="F26" s="2" t="s">
        <v>15</v>
      </c>
    </row>
    <row r="27" spans="1:7" ht="12.75">
      <c r="A27" t="s">
        <v>16</v>
      </c>
      <c r="B27" s="3" t="s">
        <v>26</v>
      </c>
      <c r="C27" t="s">
        <v>12</v>
      </c>
      <c r="D27" s="2">
        <v>525000</v>
      </c>
      <c r="E27" s="2">
        <v>325644.38</v>
      </c>
      <c r="F27" s="2">
        <f t="shared" si="0"/>
        <v>850644.38</v>
      </c>
      <c r="G27" s="2">
        <f>SUM(F27)</f>
        <v>850644.38</v>
      </c>
    </row>
    <row r="28" spans="1:7" ht="12.75">
      <c r="A28" t="s">
        <v>15</v>
      </c>
      <c r="B28" s="3"/>
      <c r="D28" s="2"/>
      <c r="E28" s="2"/>
      <c r="F28" s="2"/>
      <c r="G28" s="2"/>
    </row>
    <row r="29" spans="1:7" ht="12.75">
      <c r="A29" t="s">
        <v>55</v>
      </c>
      <c r="C29" t="s">
        <v>15</v>
      </c>
      <c r="D29" s="2">
        <v>360000</v>
      </c>
      <c r="E29" s="2">
        <v>391984</v>
      </c>
      <c r="F29" s="2">
        <f t="shared" si="0"/>
        <v>751984</v>
      </c>
      <c r="G29" s="2">
        <f>SUM(F29)</f>
        <v>751984</v>
      </c>
    </row>
    <row r="30" spans="4:6" ht="12.75">
      <c r="D30" s="4"/>
      <c r="E30" s="4"/>
      <c r="F30" s="4" t="s">
        <v>15</v>
      </c>
    </row>
    <row r="31" spans="4:7" ht="12.75">
      <c r="D31" s="2">
        <f>SUM(D6:D29)</f>
        <v>6005000</v>
      </c>
      <c r="E31" s="2">
        <f>SUM(E6:E29)</f>
        <v>7427725.369999999</v>
      </c>
      <c r="F31" s="2">
        <f>SUM(F6:F29)</f>
        <v>13432725.37</v>
      </c>
      <c r="G31" s="2">
        <f>SUM(G6:G29)</f>
        <v>13432725.37</v>
      </c>
    </row>
    <row r="32" spans="4:6" ht="12.75">
      <c r="D32" s="2"/>
      <c r="E32" s="2"/>
      <c r="F32" s="2">
        <f>SUM(D31:E31)</f>
        <v>13432725.37</v>
      </c>
    </row>
    <row r="33" spans="4:6" ht="12.75">
      <c r="D33" s="2"/>
      <c r="E33" s="2"/>
      <c r="F33" s="2"/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600" verticalDpi="600" orientation="portrait" scale="79" r:id="rId1"/>
  <headerFooter alignWithMargins="0">
    <oddFooter>&amp;Lfile tims\&amp;Z&amp;F&amp;R&amp;D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24.421875" style="0" customWidth="1"/>
    <col min="2" max="2" width="15.57421875" style="0" bestFit="1" customWidth="1"/>
    <col min="3" max="3" width="15.421875" style="0" bestFit="1" customWidth="1"/>
    <col min="4" max="5" width="12.7109375" style="0" bestFit="1" customWidth="1"/>
    <col min="6" max="6" width="13.8515625" style="0" bestFit="1" customWidth="1"/>
    <col min="7" max="7" width="12.7109375" style="0" bestFit="1" customWidth="1"/>
  </cols>
  <sheetData>
    <row r="1" spans="1:6" ht="20.25">
      <c r="A1" s="92" t="s">
        <v>43</v>
      </c>
      <c r="B1" s="93"/>
      <c r="C1" s="93"/>
      <c r="D1" s="93"/>
      <c r="E1" s="93"/>
      <c r="F1" s="93"/>
    </row>
    <row r="3" ht="12.75">
      <c r="G3" t="s">
        <v>20</v>
      </c>
    </row>
    <row r="4" spans="1:7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21</v>
      </c>
    </row>
    <row r="5" spans="1:7" ht="12.75">
      <c r="A5" s="5"/>
      <c r="B5" s="5"/>
      <c r="C5" s="5"/>
      <c r="D5" s="4"/>
      <c r="E5" s="4"/>
      <c r="F5" s="4" t="s">
        <v>15</v>
      </c>
      <c r="G5" s="5"/>
    </row>
    <row r="6" spans="1:6" ht="12.75">
      <c r="A6" t="s">
        <v>6</v>
      </c>
      <c r="B6" s="1" t="s">
        <v>44</v>
      </c>
      <c r="C6" t="s">
        <v>7</v>
      </c>
      <c r="D6" s="2">
        <v>1165000</v>
      </c>
      <c r="E6" s="2">
        <v>84996.25</v>
      </c>
      <c r="F6" s="2">
        <v>1249996.25</v>
      </c>
    </row>
    <row r="7" spans="1:7" ht="12.75">
      <c r="A7" t="s">
        <v>8</v>
      </c>
      <c r="B7" s="3" t="s">
        <v>44</v>
      </c>
      <c r="C7" t="s">
        <v>9</v>
      </c>
      <c r="D7" s="2">
        <v>0</v>
      </c>
      <c r="E7" s="2">
        <v>1085792.5</v>
      </c>
      <c r="F7" s="2">
        <v>1085792.5</v>
      </c>
      <c r="G7" s="2">
        <v>2335788.75</v>
      </c>
    </row>
    <row r="8" spans="4:7" ht="12.75">
      <c r="D8" s="2"/>
      <c r="E8" s="2"/>
      <c r="F8" s="2" t="s">
        <v>15</v>
      </c>
      <c r="G8" t="s">
        <v>15</v>
      </c>
    </row>
    <row r="9" spans="1:6" ht="12.75">
      <c r="A9" t="s">
        <v>10</v>
      </c>
      <c r="B9" s="3" t="s">
        <v>45</v>
      </c>
      <c r="C9" t="s">
        <v>7</v>
      </c>
      <c r="D9" s="2">
        <v>1010000</v>
      </c>
      <c r="E9" s="2">
        <v>764847.5</v>
      </c>
      <c r="F9" s="2">
        <v>1774847.5</v>
      </c>
    </row>
    <row r="10" spans="1:7" ht="12.75">
      <c r="A10" t="s">
        <v>11</v>
      </c>
      <c r="B10" s="3" t="s">
        <v>45</v>
      </c>
      <c r="C10" t="s">
        <v>14</v>
      </c>
      <c r="D10" s="2">
        <v>0</v>
      </c>
      <c r="E10" s="2">
        <v>714641.25</v>
      </c>
      <c r="F10" s="2">
        <v>714641.25</v>
      </c>
      <c r="G10" s="2">
        <v>2489488.75</v>
      </c>
    </row>
    <row r="11" spans="3:6" ht="12.75">
      <c r="C11" t="s">
        <v>15</v>
      </c>
      <c r="D11" s="2"/>
      <c r="E11" s="2"/>
      <c r="F11" s="2" t="s">
        <v>15</v>
      </c>
    </row>
    <row r="12" spans="1:7" ht="12.75">
      <c r="A12" t="s">
        <v>16</v>
      </c>
      <c r="B12" s="3" t="s">
        <v>46</v>
      </c>
      <c r="C12" t="s">
        <v>12</v>
      </c>
      <c r="D12" s="2">
        <v>0</v>
      </c>
      <c r="E12" s="2">
        <v>330794.38</v>
      </c>
      <c r="F12" s="2">
        <v>330794.38</v>
      </c>
      <c r="G12" s="2">
        <v>330794.38</v>
      </c>
    </row>
    <row r="13" spans="2:6" ht="12.75">
      <c r="B13" t="s">
        <v>15</v>
      </c>
      <c r="C13" t="s">
        <v>15</v>
      </c>
      <c r="D13" s="2"/>
      <c r="E13" s="2"/>
      <c r="F13" s="2" t="s">
        <v>15</v>
      </c>
    </row>
    <row r="14" spans="1:6" ht="12.75">
      <c r="A14" t="s">
        <v>6</v>
      </c>
      <c r="B14" s="3" t="s">
        <v>47</v>
      </c>
      <c r="C14" t="s">
        <v>7</v>
      </c>
      <c r="D14" s="2">
        <v>0</v>
      </c>
      <c r="E14" s="2">
        <v>63152.5</v>
      </c>
      <c r="F14" s="2">
        <v>63152.5</v>
      </c>
    </row>
    <row r="15" spans="1:7" ht="12.75">
      <c r="A15" t="s">
        <v>8</v>
      </c>
      <c r="B15" s="3" t="s">
        <v>47</v>
      </c>
      <c r="C15" t="s">
        <v>9</v>
      </c>
      <c r="D15" s="2">
        <v>1165000</v>
      </c>
      <c r="E15" s="2">
        <v>1085792.5</v>
      </c>
      <c r="F15" s="2">
        <v>2250792.5</v>
      </c>
      <c r="G15" s="2">
        <v>2313945</v>
      </c>
    </row>
    <row r="16" spans="3:6" ht="12.75">
      <c r="C16" t="s">
        <v>15</v>
      </c>
      <c r="D16" s="2"/>
      <c r="E16" s="2"/>
      <c r="F16" s="2" t="s">
        <v>15</v>
      </c>
    </row>
    <row r="17" spans="1:6" ht="12.75">
      <c r="A17" t="s">
        <v>17</v>
      </c>
      <c r="B17" s="3" t="s">
        <v>48</v>
      </c>
      <c r="C17" t="s">
        <v>13</v>
      </c>
      <c r="D17" s="2">
        <v>400000</v>
      </c>
      <c r="E17" s="2">
        <v>496370.73</v>
      </c>
      <c r="F17" s="2">
        <v>896370.73</v>
      </c>
    </row>
    <row r="18" spans="1:6" ht="12.75">
      <c r="A18" t="s">
        <v>10</v>
      </c>
      <c r="B18" s="3" t="s">
        <v>48</v>
      </c>
      <c r="C18" t="s">
        <v>18</v>
      </c>
      <c r="D18" s="2">
        <v>0</v>
      </c>
      <c r="E18" s="2">
        <v>748687.5</v>
      </c>
      <c r="F18" s="2">
        <v>748687.5</v>
      </c>
    </row>
    <row r="19" spans="1:7" ht="12.75">
      <c r="A19" t="s">
        <v>11</v>
      </c>
      <c r="B19" s="3" t="s">
        <v>48</v>
      </c>
      <c r="C19" t="s">
        <v>14</v>
      </c>
      <c r="D19" s="2">
        <v>25000</v>
      </c>
      <c r="E19" s="2">
        <v>714641.25</v>
      </c>
      <c r="F19" s="2">
        <v>739641.25</v>
      </c>
      <c r="G19" s="2">
        <v>2384699.48</v>
      </c>
    </row>
    <row r="20" spans="3:6" ht="12.75">
      <c r="C20" t="s">
        <v>15</v>
      </c>
      <c r="D20" s="2"/>
      <c r="E20" s="2"/>
      <c r="F20" s="2" t="s">
        <v>15</v>
      </c>
    </row>
    <row r="21" spans="1:7" ht="12.75">
      <c r="A21" t="s">
        <v>16</v>
      </c>
      <c r="B21" s="3" t="s">
        <v>49</v>
      </c>
      <c r="C21" t="s">
        <v>12</v>
      </c>
      <c r="D21" s="2">
        <v>515000</v>
      </c>
      <c r="E21" s="2">
        <v>330794.38</v>
      </c>
      <c r="F21" s="2">
        <v>845794.38</v>
      </c>
      <c r="G21" s="2">
        <v>845794.38</v>
      </c>
    </row>
    <row r="22" spans="3:6" ht="12.75">
      <c r="C22" t="s">
        <v>15</v>
      </c>
      <c r="D22" s="2"/>
      <c r="E22" s="2"/>
      <c r="F22" s="2" t="s">
        <v>15</v>
      </c>
    </row>
    <row r="23" spans="1:7" ht="12.75">
      <c r="A23" t="s">
        <v>19</v>
      </c>
      <c r="B23" s="3" t="s">
        <v>50</v>
      </c>
      <c r="C23" t="s">
        <v>12</v>
      </c>
      <c r="D23" s="2">
        <v>330000</v>
      </c>
      <c r="E23" s="2">
        <v>422520.73</v>
      </c>
      <c r="F23" s="2">
        <v>752520.73</v>
      </c>
      <c r="G23" s="2">
        <v>752520.73</v>
      </c>
    </row>
    <row r="24" spans="3:6" ht="12.75">
      <c r="C24" t="s">
        <v>15</v>
      </c>
      <c r="D24" s="2"/>
      <c r="E24" s="2"/>
      <c r="F24" s="2" t="s">
        <v>15</v>
      </c>
    </row>
    <row r="25" spans="4:6" ht="12.75">
      <c r="D25" s="4"/>
      <c r="E25" s="4"/>
      <c r="F25" s="4" t="s">
        <v>15</v>
      </c>
    </row>
    <row r="26" spans="4:6" ht="12.75">
      <c r="D26" s="2">
        <v>4610000</v>
      </c>
      <c r="E26" s="2">
        <v>6843031.469999999</v>
      </c>
      <c r="F26" s="2">
        <v>11453031.47</v>
      </c>
    </row>
    <row r="27" spans="4:6" ht="12.75">
      <c r="D27" s="2"/>
      <c r="E27" s="2"/>
      <c r="F27" s="2">
        <v>11453031.469999999</v>
      </c>
    </row>
    <row r="28" spans="4:6" ht="12.75">
      <c r="D28" s="2"/>
      <c r="E28" s="2"/>
      <c r="F28" s="2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3">
      <selection activeCell="D21" sqref="D21"/>
    </sheetView>
  </sheetViews>
  <sheetFormatPr defaultColWidth="9.140625" defaultRowHeight="12.75"/>
  <cols>
    <col min="1" max="1" width="27.421875" style="0" bestFit="1" customWidth="1"/>
    <col min="2" max="2" width="33.28125" style="0" customWidth="1"/>
    <col min="3" max="3" width="50.57421875" style="0" bestFit="1" customWidth="1"/>
    <col min="4" max="4" width="23.57421875" style="0" bestFit="1" customWidth="1"/>
    <col min="5" max="5" width="25.421875" style="0" customWidth="1"/>
    <col min="6" max="6" width="25.421875" style="0" bestFit="1" customWidth="1"/>
    <col min="7" max="7" width="27.421875" style="0" bestFit="1" customWidth="1"/>
  </cols>
  <sheetData>
    <row r="1" spans="1:6" ht="33.75">
      <c r="A1" s="91" t="s">
        <v>168</v>
      </c>
      <c r="B1" s="91"/>
      <c r="C1" s="91"/>
      <c r="D1" s="91"/>
      <c r="E1" s="91"/>
      <c r="F1" s="91"/>
    </row>
    <row r="3" spans="1:7" ht="23.25">
      <c r="A3" s="49"/>
      <c r="B3" s="72" t="s">
        <v>142</v>
      </c>
      <c r="C3" s="49"/>
      <c r="D3" s="49"/>
      <c r="E3" s="49"/>
      <c r="F3" s="49"/>
      <c r="G3" s="72" t="s">
        <v>20</v>
      </c>
    </row>
    <row r="4" spans="1:7" ht="23.25">
      <c r="A4" s="57" t="s">
        <v>0</v>
      </c>
      <c r="B4" s="72" t="s">
        <v>141</v>
      </c>
      <c r="C4" s="57" t="s">
        <v>2</v>
      </c>
      <c r="D4" s="57" t="s">
        <v>3</v>
      </c>
      <c r="E4" s="57" t="s">
        <v>4</v>
      </c>
      <c r="F4" s="57" t="s">
        <v>5</v>
      </c>
      <c r="G4" s="72" t="s">
        <v>21</v>
      </c>
    </row>
    <row r="5" spans="1:7" ht="23.25">
      <c r="A5" s="50"/>
      <c r="B5" s="50"/>
      <c r="C5" s="50"/>
      <c r="D5" s="51"/>
      <c r="E5" s="51"/>
      <c r="F5" s="51" t="s">
        <v>15</v>
      </c>
      <c r="G5" s="50"/>
    </row>
    <row r="6" spans="1:7" ht="23.25">
      <c r="A6" s="49"/>
      <c r="B6" s="57" t="s">
        <v>121</v>
      </c>
      <c r="C6" s="49"/>
      <c r="D6" s="49"/>
      <c r="E6" s="49"/>
      <c r="F6" s="49"/>
      <c r="G6" s="49"/>
    </row>
    <row r="7" spans="1:7" ht="23.25">
      <c r="A7" s="67" t="s">
        <v>82</v>
      </c>
      <c r="B7" s="67" t="s">
        <v>169</v>
      </c>
      <c r="C7" s="52" t="s">
        <v>81</v>
      </c>
      <c r="D7" s="53">
        <v>0</v>
      </c>
      <c r="E7" s="53">
        <v>357903.75</v>
      </c>
      <c r="F7" s="53">
        <f>SUM(D7:E7)</f>
        <v>357903.75</v>
      </c>
      <c r="G7" s="53" t="s">
        <v>15</v>
      </c>
    </row>
    <row r="8" spans="1:7" ht="24" thickBot="1">
      <c r="A8" s="63" t="s">
        <v>105</v>
      </c>
      <c r="B8" s="64" t="s">
        <v>170</v>
      </c>
      <c r="C8" s="54" t="s">
        <v>116</v>
      </c>
      <c r="D8" s="55">
        <v>0</v>
      </c>
      <c r="E8" s="55">
        <v>347025.94</v>
      </c>
      <c r="F8" s="55">
        <f>SUM(D8:E8)</f>
        <v>347025.94</v>
      </c>
      <c r="G8" s="55">
        <f>SUM(F7:F8)</f>
        <v>704929.69</v>
      </c>
    </row>
    <row r="9" spans="1:7" ht="23.25">
      <c r="A9" s="49"/>
      <c r="B9" s="57" t="s">
        <v>122</v>
      </c>
      <c r="C9" s="49"/>
      <c r="D9" s="56"/>
      <c r="E9" s="56"/>
      <c r="F9" s="56" t="s">
        <v>15</v>
      </c>
      <c r="G9" s="49" t="s">
        <v>15</v>
      </c>
    </row>
    <row r="10" spans="1:7" ht="23.25">
      <c r="A10" s="49" t="s">
        <v>57</v>
      </c>
      <c r="B10" s="58" t="s">
        <v>171</v>
      </c>
      <c r="C10" s="49" t="s">
        <v>84</v>
      </c>
      <c r="D10" s="56">
        <v>2115000</v>
      </c>
      <c r="E10" s="56">
        <v>618387.5</v>
      </c>
      <c r="F10" s="56">
        <f>SUM(D10:E10)</f>
        <v>2733387.5</v>
      </c>
      <c r="G10" s="49"/>
    </row>
    <row r="11" spans="1:7" ht="23.25">
      <c r="A11" s="49" t="s">
        <v>73</v>
      </c>
      <c r="B11" s="58" t="s">
        <v>171</v>
      </c>
      <c r="C11" s="49" t="s">
        <v>80</v>
      </c>
      <c r="D11" s="56">
        <v>0</v>
      </c>
      <c r="E11" s="56">
        <v>661131.88</v>
      </c>
      <c r="F11" s="56">
        <f>SUM(D11:E11)</f>
        <v>661131.88</v>
      </c>
      <c r="G11" s="56"/>
    </row>
    <row r="12" spans="1:7" ht="23.25">
      <c r="A12" s="49" t="s">
        <v>17</v>
      </c>
      <c r="B12" s="58" t="s">
        <v>171</v>
      </c>
      <c r="C12" s="49" t="s">
        <v>28</v>
      </c>
      <c r="D12" s="56">
        <v>0</v>
      </c>
      <c r="E12" s="56">
        <v>316978.75</v>
      </c>
      <c r="F12" s="56">
        <f>SUM(D12:E12)</f>
        <v>316978.75</v>
      </c>
      <c r="G12" s="49"/>
    </row>
    <row r="13" spans="1:7" ht="24" thickBot="1">
      <c r="A13" s="59" t="s">
        <v>16</v>
      </c>
      <c r="B13" s="60" t="s">
        <v>171</v>
      </c>
      <c r="C13" s="59" t="s">
        <v>42</v>
      </c>
      <c r="D13" s="61">
        <v>0</v>
      </c>
      <c r="E13" s="61">
        <v>228433.75</v>
      </c>
      <c r="F13" s="61">
        <f>SUM(D13:E13)</f>
        <v>228433.75</v>
      </c>
      <c r="G13" s="61">
        <f>SUM(F10:F13)</f>
        <v>3939931.88</v>
      </c>
    </row>
    <row r="14" spans="1:7" ht="24" thickTop="1">
      <c r="A14" s="49"/>
      <c r="B14" s="71" t="s">
        <v>123</v>
      </c>
      <c r="C14" s="49" t="s">
        <v>15</v>
      </c>
      <c r="D14" s="56"/>
      <c r="E14" s="56"/>
      <c r="F14" s="56" t="s">
        <v>15</v>
      </c>
      <c r="G14" s="49"/>
    </row>
    <row r="15" spans="1:7" ht="24" thickBot="1">
      <c r="A15" s="64" t="s">
        <v>162</v>
      </c>
      <c r="B15" s="64" t="s">
        <v>172</v>
      </c>
      <c r="C15" s="63" t="s">
        <v>166</v>
      </c>
      <c r="D15" s="55">
        <v>0</v>
      </c>
      <c r="E15" s="55">
        <v>168435.63</v>
      </c>
      <c r="F15" s="55">
        <f>SUM(D15:E15)</f>
        <v>168435.63</v>
      </c>
      <c r="G15" s="55">
        <f>SUM(F15)</f>
        <v>168435.63</v>
      </c>
    </row>
    <row r="16" spans="1:7" ht="23.25">
      <c r="A16" s="52"/>
      <c r="B16" s="71" t="s">
        <v>129</v>
      </c>
      <c r="C16" s="52"/>
      <c r="D16" s="53"/>
      <c r="E16" s="53"/>
      <c r="F16" s="53"/>
      <c r="G16" s="53"/>
    </row>
    <row r="17" spans="1:7" ht="24" thickBot="1">
      <c r="A17" s="65" t="s">
        <v>92</v>
      </c>
      <c r="B17" s="66" t="s">
        <v>157</v>
      </c>
      <c r="C17" s="65" t="s">
        <v>119</v>
      </c>
      <c r="D17" s="61">
        <v>0</v>
      </c>
      <c r="E17" s="61">
        <v>714024.38</v>
      </c>
      <c r="F17" s="61">
        <f>SUM(D17:E17)</f>
        <v>714024.38</v>
      </c>
      <c r="G17" s="61">
        <f>SUM(F17)</f>
        <v>714024.38</v>
      </c>
    </row>
    <row r="18" spans="1:7" ht="24" thickTop="1">
      <c r="A18" s="52"/>
      <c r="B18" s="71" t="s">
        <v>124</v>
      </c>
      <c r="C18" s="52"/>
      <c r="D18" s="53"/>
      <c r="E18" s="53"/>
      <c r="F18" s="53"/>
      <c r="G18" s="53"/>
    </row>
    <row r="19" spans="1:7" ht="23.25">
      <c r="A19" s="58" t="s">
        <v>82</v>
      </c>
      <c r="B19" s="58" t="s">
        <v>173</v>
      </c>
      <c r="C19" s="49" t="s">
        <v>81</v>
      </c>
      <c r="D19" s="56">
        <v>3120000</v>
      </c>
      <c r="E19" s="56">
        <v>357903.75</v>
      </c>
      <c r="F19" s="56">
        <f>SUM(D19:E19)</f>
        <v>3477903.75</v>
      </c>
      <c r="G19" s="49"/>
    </row>
    <row r="20" spans="1:7" ht="24" thickBot="1">
      <c r="A20" s="65" t="s">
        <v>105</v>
      </c>
      <c r="B20" s="60" t="s">
        <v>174</v>
      </c>
      <c r="C20" s="65" t="s">
        <v>91</v>
      </c>
      <c r="D20" s="61">
        <v>666372.74</v>
      </c>
      <c r="E20" s="61">
        <v>347025.95</v>
      </c>
      <c r="F20" s="61">
        <f>SUM(D20:E20)</f>
        <v>1013398.69</v>
      </c>
      <c r="G20" s="61">
        <f>SUM(F18:F20)</f>
        <v>4491302.4399999995</v>
      </c>
    </row>
    <row r="21" spans="1:7" ht="24" thickTop="1">
      <c r="A21" s="62"/>
      <c r="B21" s="71" t="s">
        <v>125</v>
      </c>
      <c r="C21" s="62"/>
      <c r="D21" s="53"/>
      <c r="E21" s="53"/>
      <c r="F21" s="53"/>
      <c r="G21" s="53"/>
    </row>
    <row r="22" spans="1:7" ht="23.25">
      <c r="A22" s="49" t="s">
        <v>17</v>
      </c>
      <c r="B22" s="58" t="s">
        <v>175</v>
      </c>
      <c r="C22" s="49" t="s">
        <v>13</v>
      </c>
      <c r="D22" s="56">
        <v>1150000</v>
      </c>
      <c r="E22" s="56">
        <v>316978.75</v>
      </c>
      <c r="F22" s="56">
        <f>SUM(D22:E22)</f>
        <v>1466978.75</v>
      </c>
      <c r="G22" s="49"/>
    </row>
    <row r="23" spans="1:7" ht="23.25">
      <c r="A23" s="49" t="s">
        <v>57</v>
      </c>
      <c r="B23" s="58" t="s">
        <v>175</v>
      </c>
      <c r="C23" s="49" t="s">
        <v>83</v>
      </c>
      <c r="D23" s="56">
        <v>0</v>
      </c>
      <c r="E23" s="56">
        <v>565512.5</v>
      </c>
      <c r="F23" s="56">
        <f>SUM(D23:E23)</f>
        <v>565512.5</v>
      </c>
      <c r="G23" s="49"/>
    </row>
    <row r="24" spans="1:7" ht="23.25">
      <c r="A24" s="49" t="s">
        <v>73</v>
      </c>
      <c r="B24" s="58" t="s">
        <v>175</v>
      </c>
      <c r="C24" s="49" t="s">
        <v>80</v>
      </c>
      <c r="D24" s="56">
        <v>125000</v>
      </c>
      <c r="E24" s="56">
        <v>661131.88</v>
      </c>
      <c r="F24" s="56">
        <f>SUM(D24:E24)</f>
        <v>786131.88</v>
      </c>
      <c r="G24" s="49"/>
    </row>
    <row r="25" spans="1:7" ht="24" thickBot="1">
      <c r="A25" s="63" t="s">
        <v>16</v>
      </c>
      <c r="B25" s="64" t="s">
        <v>175</v>
      </c>
      <c r="C25" s="63" t="s">
        <v>33</v>
      </c>
      <c r="D25" s="55">
        <v>755000</v>
      </c>
      <c r="E25" s="55">
        <v>228433.75</v>
      </c>
      <c r="F25" s="55">
        <f>SUM(D25:E25)</f>
        <v>983433.75</v>
      </c>
      <c r="G25" s="55">
        <f>SUM(F22:F25)</f>
        <v>3802056.88</v>
      </c>
    </row>
    <row r="26" spans="1:7" ht="23.25">
      <c r="A26" s="49"/>
      <c r="B26" s="71" t="s">
        <v>126</v>
      </c>
      <c r="C26" s="49" t="s">
        <v>15</v>
      </c>
      <c r="D26" s="56"/>
      <c r="E26" s="56"/>
      <c r="F26" s="56" t="s">
        <v>15</v>
      </c>
      <c r="G26" s="49"/>
    </row>
    <row r="27" spans="1:7" ht="24" thickBot="1">
      <c r="A27" s="87" t="s">
        <v>167</v>
      </c>
      <c r="B27" s="64" t="s">
        <v>176</v>
      </c>
      <c r="C27" s="63" t="s">
        <v>166</v>
      </c>
      <c r="D27" s="55">
        <v>835000</v>
      </c>
      <c r="E27" s="55">
        <v>168435.63</v>
      </c>
      <c r="F27" s="55">
        <f>SUM(D27:E27)</f>
        <v>1003435.63</v>
      </c>
      <c r="G27" s="55">
        <f>SUM(F27)</f>
        <v>1003435.63</v>
      </c>
    </row>
    <row r="28" spans="1:7" ht="23.25">
      <c r="A28" s="52"/>
      <c r="B28" s="71" t="s">
        <v>127</v>
      </c>
      <c r="C28" s="52"/>
      <c r="D28" s="53"/>
      <c r="E28" s="53"/>
      <c r="F28" s="53"/>
      <c r="G28" s="53"/>
    </row>
    <row r="29" spans="1:7" ht="23.25">
      <c r="A29" s="62" t="s">
        <v>95</v>
      </c>
      <c r="B29" s="68" t="s">
        <v>177</v>
      </c>
      <c r="C29" s="62" t="s">
        <v>118</v>
      </c>
      <c r="D29" s="53">
        <v>1015000</v>
      </c>
      <c r="E29" s="53">
        <v>714024.38</v>
      </c>
      <c r="F29" s="53">
        <f>SUM(D29:E29)</f>
        <v>1729024.38</v>
      </c>
      <c r="G29" s="53"/>
    </row>
    <row r="30" spans="1:7" ht="24" thickBot="1">
      <c r="A30" s="54" t="s">
        <v>15</v>
      </c>
      <c r="B30" s="59" t="s">
        <v>15</v>
      </c>
      <c r="C30" s="65" t="s">
        <v>15</v>
      </c>
      <c r="D30" s="61" t="s">
        <v>15</v>
      </c>
      <c r="E30" s="61" t="s">
        <v>15</v>
      </c>
      <c r="F30" s="55" t="s">
        <v>15</v>
      </c>
      <c r="G30" s="69">
        <f>SUM(F29:F30)</f>
        <v>1729024.38</v>
      </c>
    </row>
    <row r="31" spans="1:7" ht="23.25">
      <c r="A31" s="49"/>
      <c r="B31" s="49"/>
      <c r="C31" s="49"/>
      <c r="D31" s="56"/>
      <c r="E31" s="56"/>
      <c r="F31" s="56" t="s">
        <v>15</v>
      </c>
      <c r="G31" s="56" t="s">
        <v>15</v>
      </c>
    </row>
    <row r="32" spans="1:7" ht="23.25">
      <c r="A32" s="49"/>
      <c r="B32" s="49"/>
      <c r="C32" s="49"/>
      <c r="D32" s="70"/>
      <c r="E32" s="70"/>
      <c r="F32" s="70"/>
      <c r="G32" s="70"/>
    </row>
    <row r="33" spans="1:7" ht="23.25">
      <c r="A33" s="49"/>
      <c r="B33" s="49"/>
      <c r="C33" s="88" t="s">
        <v>179</v>
      </c>
      <c r="D33" s="56">
        <f>SUM(D7:D31)</f>
        <v>9781372.74</v>
      </c>
      <c r="E33" s="56">
        <f>SUM(E7:E31)</f>
        <v>6771768.169999999</v>
      </c>
      <c r="F33" s="56">
        <f>SUM(F7:F30)</f>
        <v>16553140.91</v>
      </c>
      <c r="G33" s="56">
        <f>SUM(G7:G31)</f>
        <v>16553140.91</v>
      </c>
    </row>
    <row r="34" spans="1:7" ht="24" thickBot="1">
      <c r="A34" s="49"/>
      <c r="B34" s="49"/>
      <c r="C34" s="88" t="s">
        <v>180</v>
      </c>
      <c r="D34" s="69">
        <v>9352465.64</v>
      </c>
      <c r="E34" s="69">
        <v>7121568.33</v>
      </c>
      <c r="F34" s="69">
        <f>SUM(D34:E34)</f>
        <v>16474033.97</v>
      </c>
      <c r="G34" s="49"/>
    </row>
    <row r="35" spans="1:7" ht="24" thickTop="1">
      <c r="A35" s="49"/>
      <c r="B35" s="49"/>
      <c r="C35" s="49"/>
      <c r="D35" s="56">
        <f>SUM(D33-D34)</f>
        <v>428907.0999999996</v>
      </c>
      <c r="E35" s="56">
        <f>SUM(E33-E34)</f>
        <v>-349800.1600000011</v>
      </c>
      <c r="F35" s="56">
        <f>SUM(F33-F34)</f>
        <v>79106.93999999948</v>
      </c>
      <c r="G35" s="49"/>
    </row>
    <row r="36" spans="1:7" ht="24" thickBot="1">
      <c r="A36" s="49"/>
      <c r="B36" s="49"/>
      <c r="C36" s="49"/>
      <c r="D36" s="56"/>
      <c r="E36" s="56"/>
      <c r="F36" s="56"/>
      <c r="G36" s="49"/>
    </row>
    <row r="37" spans="1:7" ht="24.75" thickBot="1" thickTop="1">
      <c r="A37" s="73" t="s">
        <v>152</v>
      </c>
      <c r="B37" s="74"/>
      <c r="C37" s="75"/>
      <c r="D37" s="49"/>
      <c r="E37" s="73" t="s">
        <v>178</v>
      </c>
      <c r="F37" s="74"/>
      <c r="G37" s="75"/>
    </row>
    <row r="38" spans="1:7" ht="24" thickTop="1">
      <c r="A38" s="76" t="s">
        <v>68</v>
      </c>
      <c r="B38" s="52"/>
      <c r="C38" s="77">
        <v>160785756.36</v>
      </c>
      <c r="D38" s="49"/>
      <c r="E38" s="76" t="s">
        <v>68</v>
      </c>
      <c r="F38" s="52"/>
      <c r="G38" s="56">
        <f>+C38-D33</f>
        <v>151004383.62</v>
      </c>
    </row>
    <row r="39" spans="1:7" ht="24" thickBot="1">
      <c r="A39" s="76" t="s">
        <v>69</v>
      </c>
      <c r="B39" s="52"/>
      <c r="C39" s="78">
        <v>57660592.67</v>
      </c>
      <c r="D39" s="49"/>
      <c r="E39" s="76" t="s">
        <v>69</v>
      </c>
      <c r="F39" s="52"/>
      <c r="G39" s="78">
        <f>+C39-E33</f>
        <v>50888824.5</v>
      </c>
    </row>
    <row r="40" spans="1:7" ht="24.75" thickBot="1" thickTop="1">
      <c r="A40" s="79" t="s">
        <v>70</v>
      </c>
      <c r="B40" s="59"/>
      <c r="C40" s="80">
        <f>SUM(C38:C39)</f>
        <v>218446349.03000003</v>
      </c>
      <c r="D40" s="49"/>
      <c r="E40" s="79" t="s">
        <v>70</v>
      </c>
      <c r="F40" s="59"/>
      <c r="G40" s="80">
        <f>SUM(G38:G39)</f>
        <v>201893208.12</v>
      </c>
    </row>
    <row r="41" spans="1:7" ht="24" thickTop="1">
      <c r="A41" s="49"/>
      <c r="B41" s="49"/>
      <c r="C41" s="49"/>
      <c r="D41" s="49"/>
      <c r="E41" s="49"/>
      <c r="F41" s="49" t="s">
        <v>163</v>
      </c>
      <c r="G41" s="56">
        <f>SUM(C40-G40)</f>
        <v>16553140.910000026</v>
      </c>
    </row>
    <row r="42" spans="1:7" ht="23.25">
      <c r="A42" s="49"/>
      <c r="B42" s="49"/>
      <c r="C42" s="49"/>
      <c r="D42" s="49"/>
      <c r="E42" s="49"/>
      <c r="F42" s="49"/>
      <c r="G42" s="49"/>
    </row>
    <row r="43" spans="1:7" ht="23.25">
      <c r="A43" s="49"/>
      <c r="B43" s="49"/>
      <c r="C43" s="49"/>
      <c r="D43" s="49"/>
      <c r="E43" s="49"/>
      <c r="F43" s="49"/>
      <c r="G43" s="49"/>
    </row>
    <row r="44" spans="1:7" ht="23.25">
      <c r="A44" s="49"/>
      <c r="B44" s="49" t="s">
        <v>128</v>
      </c>
      <c r="C44" s="49"/>
      <c r="D44" s="49"/>
      <c r="E44" s="49"/>
      <c r="F44" s="49"/>
      <c r="G44" s="49"/>
    </row>
  </sheetData>
  <sheetProtection/>
  <mergeCells count="1">
    <mergeCell ref="A1:F1"/>
  </mergeCells>
  <printOptions/>
  <pageMargins left="0.7" right="0.7" top="0.75" bottom="0.75" header="0.3" footer="0.3"/>
  <pageSetup fitToHeight="1" fitToWidth="1" horizontalDpi="600" verticalDpi="600" orientation="landscape" scale="53" r:id="rId1"/>
  <headerFooter>
    <oddFooter>&amp;L&amp;Z&amp;F&amp;R&amp;D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7.421875" style="0" bestFit="1" customWidth="1"/>
    <col min="2" max="2" width="33.28125" style="0" customWidth="1"/>
    <col min="3" max="3" width="50.57421875" style="0" bestFit="1" customWidth="1"/>
    <col min="4" max="4" width="23.57421875" style="0" bestFit="1" customWidth="1"/>
    <col min="5" max="5" width="25.421875" style="0" customWidth="1"/>
    <col min="6" max="6" width="25.421875" style="0" bestFit="1" customWidth="1"/>
    <col min="7" max="7" width="27.421875" style="0" bestFit="1" customWidth="1"/>
  </cols>
  <sheetData>
    <row r="1" spans="1:6" ht="33.75">
      <c r="A1" s="91" t="s">
        <v>151</v>
      </c>
      <c r="B1" s="91"/>
      <c r="C1" s="91"/>
      <c r="D1" s="91"/>
      <c r="E1" s="91"/>
      <c r="F1" s="91"/>
    </row>
    <row r="3" spans="1:7" ht="23.25">
      <c r="A3" s="49"/>
      <c r="B3" s="72" t="s">
        <v>142</v>
      </c>
      <c r="C3" s="49"/>
      <c r="D3" s="49"/>
      <c r="E3" s="49"/>
      <c r="F3" s="49"/>
      <c r="G3" s="72" t="s">
        <v>20</v>
      </c>
    </row>
    <row r="4" spans="1:7" ht="23.25">
      <c r="A4" s="57" t="s">
        <v>0</v>
      </c>
      <c r="B4" s="72" t="s">
        <v>141</v>
      </c>
      <c r="C4" s="57" t="s">
        <v>2</v>
      </c>
      <c r="D4" s="57" t="s">
        <v>3</v>
      </c>
      <c r="E4" s="57" t="s">
        <v>4</v>
      </c>
      <c r="F4" s="57" t="s">
        <v>5</v>
      </c>
      <c r="G4" s="72" t="s">
        <v>21</v>
      </c>
    </row>
    <row r="5" spans="1:7" ht="23.25">
      <c r="A5" s="50"/>
      <c r="B5" s="50"/>
      <c r="C5" s="50"/>
      <c r="D5" s="51"/>
      <c r="E5" s="51"/>
      <c r="F5" s="51" t="s">
        <v>15</v>
      </c>
      <c r="G5" s="50"/>
    </row>
    <row r="6" spans="1:7" ht="23.25">
      <c r="A6" s="49"/>
      <c r="B6" s="57" t="s">
        <v>121</v>
      </c>
      <c r="C6" s="49"/>
      <c r="D6" s="49"/>
      <c r="E6" s="49"/>
      <c r="F6" s="49"/>
      <c r="G6" s="49"/>
    </row>
    <row r="7" spans="1:7" ht="23.25">
      <c r="A7" s="67" t="s">
        <v>82</v>
      </c>
      <c r="B7" s="67" t="s">
        <v>153</v>
      </c>
      <c r="C7" s="52" t="s">
        <v>81</v>
      </c>
      <c r="D7" s="53">
        <v>0</v>
      </c>
      <c r="E7" s="53">
        <v>411331.25</v>
      </c>
      <c r="F7" s="53">
        <f>SUM(D7:E7)</f>
        <v>411331.25</v>
      </c>
      <c r="G7" s="53" t="s">
        <v>15</v>
      </c>
    </row>
    <row r="8" spans="1:7" ht="24" thickBot="1">
      <c r="A8" s="63" t="s">
        <v>105</v>
      </c>
      <c r="B8" s="64" t="s">
        <v>154</v>
      </c>
      <c r="C8" s="54" t="s">
        <v>116</v>
      </c>
      <c r="D8" s="55">
        <v>0</v>
      </c>
      <c r="E8" s="55">
        <v>356225.4</v>
      </c>
      <c r="F8" s="55">
        <f>SUM(D8:E8)</f>
        <v>356225.4</v>
      </c>
      <c r="G8" s="55">
        <f>SUM(F7:F8)</f>
        <v>767556.65</v>
      </c>
    </row>
    <row r="9" spans="1:7" ht="23.25">
      <c r="A9" s="49"/>
      <c r="B9" s="57" t="s">
        <v>122</v>
      </c>
      <c r="C9" s="49"/>
      <c r="D9" s="56"/>
      <c r="E9" s="56"/>
      <c r="F9" s="56" t="s">
        <v>15</v>
      </c>
      <c r="G9" s="49" t="s">
        <v>15</v>
      </c>
    </row>
    <row r="10" spans="1:7" ht="23.25">
      <c r="A10" s="49" t="s">
        <v>57</v>
      </c>
      <c r="B10" s="58" t="s">
        <v>155</v>
      </c>
      <c r="C10" s="49" t="s">
        <v>84</v>
      </c>
      <c r="D10" s="56">
        <v>2025000</v>
      </c>
      <c r="E10" s="56">
        <v>661418.75</v>
      </c>
      <c r="F10" s="56">
        <f>SUM(D10:E10)</f>
        <v>2686418.75</v>
      </c>
      <c r="G10" s="49"/>
    </row>
    <row r="11" spans="1:7" ht="23.25">
      <c r="A11" s="49" t="s">
        <v>73</v>
      </c>
      <c r="B11" s="58" t="s">
        <v>155</v>
      </c>
      <c r="C11" s="49" t="s">
        <v>80</v>
      </c>
      <c r="D11" s="56">
        <v>0</v>
      </c>
      <c r="E11" s="56">
        <v>661931.88</v>
      </c>
      <c r="F11" s="56">
        <f>SUM(D11:E11)</f>
        <v>661931.88</v>
      </c>
      <c r="G11" s="56"/>
    </row>
    <row r="12" spans="1:7" ht="23.25">
      <c r="A12" s="49" t="s">
        <v>17</v>
      </c>
      <c r="B12" s="58" t="s">
        <v>155</v>
      </c>
      <c r="C12" s="49" t="s">
        <v>28</v>
      </c>
      <c r="D12" s="56">
        <v>0</v>
      </c>
      <c r="E12" s="56">
        <v>339078.75</v>
      </c>
      <c r="F12" s="56">
        <f>SUM(D12:E12)</f>
        <v>339078.75</v>
      </c>
      <c r="G12" s="49"/>
    </row>
    <row r="13" spans="1:7" ht="24" thickBot="1">
      <c r="A13" s="59" t="s">
        <v>16</v>
      </c>
      <c r="B13" s="60" t="s">
        <v>155</v>
      </c>
      <c r="C13" s="59" t="s">
        <v>42</v>
      </c>
      <c r="D13" s="61">
        <v>0</v>
      </c>
      <c r="E13" s="61">
        <v>240478.75</v>
      </c>
      <c r="F13" s="61">
        <f>SUM(D13:E13)</f>
        <v>240478.75</v>
      </c>
      <c r="G13" s="61">
        <f>SUM(F10:F13)</f>
        <v>3927908.13</v>
      </c>
    </row>
    <row r="14" spans="1:7" ht="24" thickTop="1">
      <c r="A14" s="49"/>
      <c r="B14" s="71" t="s">
        <v>123</v>
      </c>
      <c r="C14" s="49" t="s">
        <v>15</v>
      </c>
      <c r="D14" s="56"/>
      <c r="E14" s="56"/>
      <c r="F14" s="56" t="s">
        <v>15</v>
      </c>
      <c r="G14" s="49"/>
    </row>
    <row r="15" spans="1:7" ht="24" thickBot="1">
      <c r="A15" s="64" t="s">
        <v>162</v>
      </c>
      <c r="B15" s="64" t="s">
        <v>156</v>
      </c>
      <c r="C15" s="63" t="s">
        <v>166</v>
      </c>
      <c r="D15" s="55">
        <v>0</v>
      </c>
      <c r="E15" s="55">
        <v>180660.63</v>
      </c>
      <c r="F15" s="55">
        <f>SUM(D15:E15)</f>
        <v>180660.63</v>
      </c>
      <c r="G15" s="55">
        <f>SUM(F15)</f>
        <v>180660.63</v>
      </c>
    </row>
    <row r="16" spans="1:7" ht="23.25">
      <c r="A16" s="52"/>
      <c r="B16" s="71" t="s">
        <v>129</v>
      </c>
      <c r="C16" s="52"/>
      <c r="D16" s="53"/>
      <c r="E16" s="53"/>
      <c r="F16" s="53"/>
      <c r="G16" s="53"/>
    </row>
    <row r="17" spans="1:7" ht="24" thickBot="1">
      <c r="A17" s="65" t="s">
        <v>92</v>
      </c>
      <c r="B17" s="66" t="s">
        <v>135</v>
      </c>
      <c r="C17" s="65" t="s">
        <v>119</v>
      </c>
      <c r="D17" s="61">
        <v>0</v>
      </c>
      <c r="E17" s="61">
        <v>731174.38</v>
      </c>
      <c r="F17" s="61">
        <f>SUM(D17:E17)</f>
        <v>731174.38</v>
      </c>
      <c r="G17" s="61">
        <f>SUM(F17)</f>
        <v>731174.38</v>
      </c>
    </row>
    <row r="18" spans="1:7" ht="24" thickTop="1">
      <c r="A18" s="52"/>
      <c r="B18" s="71" t="s">
        <v>124</v>
      </c>
      <c r="C18" s="52"/>
      <c r="D18" s="53"/>
      <c r="E18" s="53"/>
      <c r="F18" s="53"/>
      <c r="G18" s="53"/>
    </row>
    <row r="19" spans="1:7" ht="23.25">
      <c r="A19" s="58" t="s">
        <v>82</v>
      </c>
      <c r="B19" s="58" t="s">
        <v>157</v>
      </c>
      <c r="C19" s="49" t="s">
        <v>81</v>
      </c>
      <c r="D19" s="56">
        <v>3010000</v>
      </c>
      <c r="E19" s="56">
        <v>411331.25</v>
      </c>
      <c r="F19" s="56">
        <f>SUM(D19:E19)</f>
        <v>3421331.25</v>
      </c>
      <c r="G19" s="49"/>
    </row>
    <row r="20" spans="1:7" ht="24" thickBot="1">
      <c r="A20" s="65" t="s">
        <v>105</v>
      </c>
      <c r="B20" s="60" t="s">
        <v>158</v>
      </c>
      <c r="C20" s="65" t="s">
        <v>91</v>
      </c>
      <c r="D20" s="61">
        <v>647465.64</v>
      </c>
      <c r="E20" s="61">
        <v>356225.4</v>
      </c>
      <c r="F20" s="61">
        <f>SUM(D20:E20)</f>
        <v>1003691.04</v>
      </c>
      <c r="G20" s="61">
        <f>SUM(F18:F20)</f>
        <v>4425022.29</v>
      </c>
    </row>
    <row r="21" spans="1:7" ht="24" thickTop="1">
      <c r="A21" s="62"/>
      <c r="B21" s="71" t="s">
        <v>125</v>
      </c>
      <c r="C21" s="62"/>
      <c r="D21" s="53"/>
      <c r="E21" s="53"/>
      <c r="F21" s="53"/>
      <c r="G21" s="53"/>
    </row>
    <row r="22" spans="1:7" ht="23.25">
      <c r="A22" s="49" t="s">
        <v>17</v>
      </c>
      <c r="B22" s="58" t="s">
        <v>159</v>
      </c>
      <c r="C22" s="49" t="s">
        <v>13</v>
      </c>
      <c r="D22" s="56">
        <v>1105000</v>
      </c>
      <c r="E22" s="56">
        <v>339078.75</v>
      </c>
      <c r="F22" s="56">
        <f>SUM(D22:E22)</f>
        <v>1444078.75</v>
      </c>
      <c r="G22" s="49"/>
    </row>
    <row r="23" spans="1:7" ht="23.25">
      <c r="A23" s="49" t="s">
        <v>57</v>
      </c>
      <c r="B23" s="58" t="s">
        <v>159</v>
      </c>
      <c r="C23" s="49" t="s">
        <v>83</v>
      </c>
      <c r="D23" s="56">
        <v>0</v>
      </c>
      <c r="E23" s="56">
        <v>618387.5</v>
      </c>
      <c r="F23" s="56">
        <f>SUM(D23:E23)</f>
        <v>618387.5</v>
      </c>
      <c r="G23" s="49"/>
    </row>
    <row r="24" spans="1:7" ht="23.25">
      <c r="A24" s="49" t="s">
        <v>73</v>
      </c>
      <c r="B24" s="58" t="s">
        <v>159</v>
      </c>
      <c r="C24" s="49" t="s">
        <v>80</v>
      </c>
      <c r="D24" s="56">
        <v>40000</v>
      </c>
      <c r="E24" s="56">
        <v>661931.88</v>
      </c>
      <c r="F24" s="56">
        <f>SUM(D24:E24)</f>
        <v>701931.88</v>
      </c>
      <c r="G24" s="49"/>
    </row>
    <row r="25" spans="1:7" ht="24" thickBot="1">
      <c r="A25" s="63" t="s">
        <v>16</v>
      </c>
      <c r="B25" s="64" t="s">
        <v>159</v>
      </c>
      <c r="C25" s="63" t="s">
        <v>33</v>
      </c>
      <c r="D25" s="55">
        <v>730000</v>
      </c>
      <c r="E25" s="55">
        <v>240478.75</v>
      </c>
      <c r="F25" s="55">
        <f>SUM(D25:E25)</f>
        <v>970478.75</v>
      </c>
      <c r="G25" s="55">
        <f>SUM(F22:F25)</f>
        <v>3734876.88</v>
      </c>
    </row>
    <row r="26" spans="1:7" ht="23.25">
      <c r="A26" s="49"/>
      <c r="B26" s="71" t="s">
        <v>126</v>
      </c>
      <c r="C26" s="49" t="s">
        <v>15</v>
      </c>
      <c r="D26" s="56"/>
      <c r="E26" s="56"/>
      <c r="F26" s="56" t="s">
        <v>15</v>
      </c>
      <c r="G26" s="49"/>
    </row>
    <row r="27" spans="1:7" ht="24" thickBot="1">
      <c r="A27" s="87" t="s">
        <v>167</v>
      </c>
      <c r="B27" s="64" t="s">
        <v>160</v>
      </c>
      <c r="C27" s="63" t="s">
        <v>166</v>
      </c>
      <c r="D27" s="55">
        <v>815000</v>
      </c>
      <c r="E27" s="55">
        <v>180660.63</v>
      </c>
      <c r="F27" s="55">
        <f>SUM(D27:E27)</f>
        <v>995660.63</v>
      </c>
      <c r="G27" s="55">
        <f>SUM(F27)</f>
        <v>995660.63</v>
      </c>
    </row>
    <row r="28" spans="1:7" ht="23.25">
      <c r="A28" s="52"/>
      <c r="B28" s="71" t="s">
        <v>127</v>
      </c>
      <c r="C28" s="52"/>
      <c r="D28" s="53"/>
      <c r="E28" s="53"/>
      <c r="F28" s="53"/>
      <c r="G28" s="53"/>
    </row>
    <row r="29" spans="1:7" ht="23.25">
      <c r="A29" s="62" t="s">
        <v>95</v>
      </c>
      <c r="B29" s="68" t="s">
        <v>161</v>
      </c>
      <c r="C29" s="62" t="s">
        <v>118</v>
      </c>
      <c r="D29" s="53">
        <v>980000</v>
      </c>
      <c r="E29" s="53">
        <v>731174.38</v>
      </c>
      <c r="F29" s="53">
        <f>SUM(D29:E29)</f>
        <v>1711174.38</v>
      </c>
      <c r="G29" s="53"/>
    </row>
    <row r="30" spans="1:7" ht="24" thickBot="1">
      <c r="A30" s="54" t="s">
        <v>15</v>
      </c>
      <c r="B30" s="59" t="s">
        <v>15</v>
      </c>
      <c r="C30" s="65" t="s">
        <v>15</v>
      </c>
      <c r="D30" s="61" t="s">
        <v>15</v>
      </c>
      <c r="E30" s="61" t="s">
        <v>15</v>
      </c>
      <c r="F30" s="55" t="s">
        <v>15</v>
      </c>
      <c r="G30" s="69">
        <f>SUM(F29:F30)</f>
        <v>1711174.38</v>
      </c>
    </row>
    <row r="31" spans="1:7" ht="23.25">
      <c r="A31" s="49"/>
      <c r="B31" s="49"/>
      <c r="C31" s="49"/>
      <c r="D31" s="56"/>
      <c r="E31" s="56"/>
      <c r="F31" s="56" t="s">
        <v>15</v>
      </c>
      <c r="G31" s="56" t="s">
        <v>15</v>
      </c>
    </row>
    <row r="32" spans="1:7" ht="23.25">
      <c r="A32" s="49"/>
      <c r="B32" s="49"/>
      <c r="C32" s="49"/>
      <c r="D32" s="70"/>
      <c r="E32" s="70"/>
      <c r="F32" s="70"/>
      <c r="G32" s="70"/>
    </row>
    <row r="33" spans="1:7" ht="23.25">
      <c r="A33" s="49"/>
      <c r="B33" s="49"/>
      <c r="C33" s="49"/>
      <c r="D33" s="56">
        <f>SUM(D7:D31)</f>
        <v>9352465.64</v>
      </c>
      <c r="E33" s="56">
        <f>SUM(E7:E31)</f>
        <v>7121568.329999999</v>
      </c>
      <c r="F33" s="56">
        <f>SUM(F7:F30)</f>
        <v>16474033.969999999</v>
      </c>
      <c r="G33" s="56">
        <f>SUM(G7:G31)</f>
        <v>16474033.970000003</v>
      </c>
    </row>
    <row r="34" spans="1:7" ht="24" thickBot="1">
      <c r="A34" s="49"/>
      <c r="B34" s="49"/>
      <c r="C34" s="49" t="s">
        <v>15</v>
      </c>
      <c r="D34" s="49"/>
      <c r="E34" s="49"/>
      <c r="F34" s="56" t="s">
        <v>15</v>
      </c>
      <c r="G34" s="49"/>
    </row>
    <row r="35" spans="1:7" ht="24.75" thickBot="1" thickTop="1">
      <c r="A35" s="73" t="s">
        <v>140</v>
      </c>
      <c r="B35" s="74"/>
      <c r="C35" s="75"/>
      <c r="D35" s="49"/>
      <c r="E35" s="73" t="s">
        <v>152</v>
      </c>
      <c r="F35" s="74"/>
      <c r="G35" s="75"/>
    </row>
    <row r="36" spans="1:7" ht="24" thickTop="1">
      <c r="A36" s="76" t="s">
        <v>68</v>
      </c>
      <c r="B36" s="52"/>
      <c r="C36" s="77">
        <v>170138222</v>
      </c>
      <c r="D36" s="49"/>
      <c r="E36" s="76" t="s">
        <v>68</v>
      </c>
      <c r="F36" s="52"/>
      <c r="G36" s="56">
        <f>+C36-D33</f>
        <v>160785756.36</v>
      </c>
    </row>
    <row r="37" spans="1:7" ht="24" thickBot="1">
      <c r="A37" s="76" t="s">
        <v>69</v>
      </c>
      <c r="B37" s="52"/>
      <c r="C37" s="78">
        <v>64782161</v>
      </c>
      <c r="D37" s="49"/>
      <c r="E37" s="76" t="s">
        <v>69</v>
      </c>
      <c r="F37" s="52"/>
      <c r="G37" s="78">
        <f>+C37-E33</f>
        <v>57660592.67</v>
      </c>
    </row>
    <row r="38" spans="1:7" ht="24.75" thickBot="1" thickTop="1">
      <c r="A38" s="79" t="s">
        <v>70</v>
      </c>
      <c r="B38" s="59"/>
      <c r="C38" s="80">
        <f>SUM(C36:C37)</f>
        <v>234920383</v>
      </c>
      <c r="D38" s="49"/>
      <c r="E38" s="79" t="s">
        <v>70</v>
      </c>
      <c r="F38" s="59"/>
      <c r="G38" s="80">
        <f>SUM(G36:G37)</f>
        <v>218446349.03000003</v>
      </c>
    </row>
    <row r="39" spans="1:7" ht="24" thickTop="1">
      <c r="A39" s="49"/>
      <c r="B39" s="49"/>
      <c r="C39" s="49"/>
      <c r="D39" s="49"/>
      <c r="E39" s="49"/>
      <c r="F39" s="49" t="s">
        <v>163</v>
      </c>
      <c r="G39" s="56">
        <f>SUM(C38-G38)</f>
        <v>16474033.969999969</v>
      </c>
    </row>
    <row r="40" spans="1:7" ht="23.25">
      <c r="A40" s="49"/>
      <c r="B40" s="49"/>
      <c r="C40" s="49"/>
      <c r="D40" s="49"/>
      <c r="E40" s="49"/>
      <c r="F40" s="49"/>
      <c r="G40" s="49"/>
    </row>
    <row r="41" spans="1:7" ht="23.25">
      <c r="A41" s="49"/>
      <c r="B41" s="49"/>
      <c r="C41" s="49"/>
      <c r="D41" s="49"/>
      <c r="E41" s="49"/>
      <c r="F41" s="49"/>
      <c r="G41" s="49"/>
    </row>
    <row r="42" spans="1:7" ht="23.25">
      <c r="A42" s="49"/>
      <c r="B42" s="49" t="s">
        <v>128</v>
      </c>
      <c r="C42" s="49"/>
      <c r="D42" s="49"/>
      <c r="E42" s="49"/>
      <c r="F42" s="49"/>
      <c r="G42" s="49"/>
    </row>
  </sheetData>
  <sheetProtection/>
  <mergeCells count="1">
    <mergeCell ref="A1:F1"/>
  </mergeCells>
  <printOptions/>
  <pageMargins left="0.7" right="0.7" top="0.75" bottom="0.75" header="0.3" footer="0.3"/>
  <pageSetup fitToHeight="1" fitToWidth="1" horizontalDpi="600" verticalDpi="600" orientation="landscape" scale="56" r:id="rId1"/>
  <headerFooter>
    <oddFooter>&amp;L&amp;Z&amp;F&amp;R&amp;D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7.421875" style="0" bestFit="1" customWidth="1"/>
    <col min="2" max="2" width="33.28125" style="0" customWidth="1"/>
    <col min="3" max="3" width="50.57421875" style="0" bestFit="1" customWidth="1"/>
    <col min="4" max="4" width="23.57421875" style="0" bestFit="1" customWidth="1"/>
    <col min="5" max="5" width="24.28125" style="0" customWidth="1"/>
    <col min="6" max="6" width="25.421875" style="0" bestFit="1" customWidth="1"/>
    <col min="7" max="7" width="27.421875" style="0" bestFit="1" customWidth="1"/>
  </cols>
  <sheetData>
    <row r="1" spans="1:6" ht="33.75">
      <c r="A1" s="91" t="s">
        <v>130</v>
      </c>
      <c r="B1" s="91"/>
      <c r="C1" s="91"/>
      <c r="D1" s="91"/>
      <c r="E1" s="91"/>
      <c r="F1" s="91"/>
    </row>
    <row r="3" spans="1:7" ht="23.25">
      <c r="A3" s="49"/>
      <c r="B3" s="72" t="s">
        <v>142</v>
      </c>
      <c r="C3" s="49"/>
      <c r="D3" s="49"/>
      <c r="E3" s="49"/>
      <c r="F3" s="49"/>
      <c r="G3" s="72" t="s">
        <v>20</v>
      </c>
    </row>
    <row r="4" spans="1:7" ht="23.25">
      <c r="A4" s="57" t="s">
        <v>0</v>
      </c>
      <c r="B4" s="72" t="s">
        <v>141</v>
      </c>
      <c r="C4" s="57" t="s">
        <v>2</v>
      </c>
      <c r="D4" s="57" t="s">
        <v>3</v>
      </c>
      <c r="E4" s="57" t="s">
        <v>4</v>
      </c>
      <c r="F4" s="57" t="s">
        <v>5</v>
      </c>
      <c r="G4" s="72" t="s">
        <v>21</v>
      </c>
    </row>
    <row r="5" spans="1:7" ht="23.25">
      <c r="A5" s="50"/>
      <c r="B5" s="50"/>
      <c r="C5" s="50"/>
      <c r="D5" s="51"/>
      <c r="E5" s="51"/>
      <c r="F5" s="51" t="s">
        <v>15</v>
      </c>
      <c r="G5" s="50"/>
    </row>
    <row r="6" spans="1:7" ht="23.25">
      <c r="A6" s="49"/>
      <c r="B6" s="57" t="s">
        <v>121</v>
      </c>
      <c r="C6" s="49"/>
      <c r="D6" s="49"/>
      <c r="E6" s="49"/>
      <c r="F6" s="49"/>
      <c r="G6" s="49"/>
    </row>
    <row r="7" spans="1:7" ht="23.25">
      <c r="A7" s="67" t="s">
        <v>82</v>
      </c>
      <c r="B7" s="67" t="s">
        <v>131</v>
      </c>
      <c r="C7" s="52" t="s">
        <v>81</v>
      </c>
      <c r="D7" s="53">
        <v>0</v>
      </c>
      <c r="E7" s="53">
        <v>462256.25</v>
      </c>
      <c r="F7" s="53">
        <f>SUM(D7:E7)</f>
        <v>462256.25</v>
      </c>
      <c r="G7" s="53" t="s">
        <v>15</v>
      </c>
    </row>
    <row r="8" spans="1:7" ht="24" thickBot="1">
      <c r="A8" s="63" t="s">
        <v>105</v>
      </c>
      <c r="B8" s="64" t="s">
        <v>132</v>
      </c>
      <c r="C8" s="54" t="s">
        <v>116</v>
      </c>
      <c r="D8" s="55">
        <v>0</v>
      </c>
      <c r="E8" s="55">
        <v>370875.28</v>
      </c>
      <c r="F8" s="55">
        <f>SUM(D8:E8)</f>
        <v>370875.28</v>
      </c>
      <c r="G8" s="55">
        <f>SUM(F7:F8)</f>
        <v>833131.53</v>
      </c>
    </row>
    <row r="9" spans="1:7" ht="23.25">
      <c r="A9" s="49"/>
      <c r="B9" s="57" t="s">
        <v>122</v>
      </c>
      <c r="C9" s="49"/>
      <c r="D9" s="56"/>
      <c r="E9" s="56"/>
      <c r="F9" s="56" t="s">
        <v>15</v>
      </c>
      <c r="G9" s="49" t="s">
        <v>15</v>
      </c>
    </row>
    <row r="10" spans="1:7" ht="23.25">
      <c r="A10" s="49" t="s">
        <v>57</v>
      </c>
      <c r="B10" s="58" t="s">
        <v>133</v>
      </c>
      <c r="C10" s="49" t="s">
        <v>84</v>
      </c>
      <c r="D10" s="56">
        <v>1940000</v>
      </c>
      <c r="E10" s="56">
        <v>702643.75</v>
      </c>
      <c r="F10" s="56">
        <f>SUM(D10:E10)</f>
        <v>2642643.75</v>
      </c>
      <c r="G10" s="49"/>
    </row>
    <row r="11" spans="1:7" ht="23.25">
      <c r="A11" s="49" t="s">
        <v>73</v>
      </c>
      <c r="B11" s="58" t="s">
        <v>133</v>
      </c>
      <c r="C11" s="49" t="s">
        <v>80</v>
      </c>
      <c r="D11" s="56">
        <v>0</v>
      </c>
      <c r="E11" s="56">
        <v>662019.38</v>
      </c>
      <c r="F11" s="56">
        <f>SUM(D11:E11)</f>
        <v>662019.38</v>
      </c>
      <c r="G11" s="56"/>
    </row>
    <row r="12" spans="1:7" ht="23.25">
      <c r="A12" s="49" t="s">
        <v>17</v>
      </c>
      <c r="B12" s="58" t="s">
        <v>133</v>
      </c>
      <c r="C12" s="49" t="s">
        <v>28</v>
      </c>
      <c r="D12" s="56">
        <v>0</v>
      </c>
      <c r="E12" s="56">
        <v>355128.75</v>
      </c>
      <c r="F12" s="56">
        <f>SUM(D12:E12)</f>
        <v>355128.75</v>
      </c>
      <c r="G12" s="49"/>
    </row>
    <row r="13" spans="1:7" ht="24" thickBot="1">
      <c r="A13" s="59" t="s">
        <v>16</v>
      </c>
      <c r="B13" s="60" t="s">
        <v>133</v>
      </c>
      <c r="C13" s="59" t="s">
        <v>42</v>
      </c>
      <c r="D13" s="61">
        <v>0</v>
      </c>
      <c r="E13" s="61">
        <v>251483.75</v>
      </c>
      <c r="F13" s="61">
        <f>SUM(D13:E13)</f>
        <v>251483.75</v>
      </c>
      <c r="G13" s="61">
        <f>SUM(F10:F13)</f>
        <v>3911275.63</v>
      </c>
    </row>
    <row r="14" spans="1:7" ht="24" thickTop="1">
      <c r="A14" s="49"/>
      <c r="B14" s="71" t="s">
        <v>123</v>
      </c>
      <c r="C14" s="49" t="s">
        <v>15</v>
      </c>
      <c r="D14" s="56"/>
      <c r="E14" s="56"/>
      <c r="F14" s="56" t="s">
        <v>15</v>
      </c>
      <c r="G14" s="49"/>
    </row>
    <row r="15" spans="1:7" ht="24" thickBot="1">
      <c r="A15" s="63" t="s">
        <v>16</v>
      </c>
      <c r="B15" s="64" t="s">
        <v>134</v>
      </c>
      <c r="C15" s="63" t="s">
        <v>12</v>
      </c>
      <c r="D15" s="55">
        <v>0</v>
      </c>
      <c r="E15" s="55">
        <v>264865.63</v>
      </c>
      <c r="F15" s="55">
        <v>264865.63</v>
      </c>
      <c r="G15" s="55">
        <f>SUM(F15)</f>
        <v>264865.63</v>
      </c>
    </row>
    <row r="16" spans="1:7" ht="23.25">
      <c r="A16" s="52"/>
      <c r="B16" s="71" t="s">
        <v>129</v>
      </c>
      <c r="C16" s="52"/>
      <c r="D16" s="53"/>
      <c r="E16" s="53"/>
      <c r="F16" s="53"/>
      <c r="G16" s="53"/>
    </row>
    <row r="17" spans="1:7" ht="24" thickBot="1">
      <c r="A17" s="65" t="s">
        <v>92</v>
      </c>
      <c r="B17" s="66" t="s">
        <v>110</v>
      </c>
      <c r="C17" s="65" t="s">
        <v>119</v>
      </c>
      <c r="D17" s="61">
        <v>0</v>
      </c>
      <c r="E17" s="61">
        <v>749974.38</v>
      </c>
      <c r="F17" s="61">
        <f>SUM(D17:E17)</f>
        <v>749974.38</v>
      </c>
      <c r="G17" s="61">
        <f>SUM(F17)</f>
        <v>749974.38</v>
      </c>
    </row>
    <row r="18" spans="1:7" ht="24" thickTop="1">
      <c r="A18" s="52"/>
      <c r="B18" s="71" t="s">
        <v>124</v>
      </c>
      <c r="C18" s="52"/>
      <c r="D18" s="53"/>
      <c r="E18" s="53"/>
      <c r="F18" s="53"/>
      <c r="G18" s="53"/>
    </row>
    <row r="19" spans="1:7" ht="23.25">
      <c r="A19" s="58" t="s">
        <v>82</v>
      </c>
      <c r="B19" s="58" t="s">
        <v>135</v>
      </c>
      <c r="C19" s="49" t="s">
        <v>81</v>
      </c>
      <c r="D19" s="56">
        <v>2910000</v>
      </c>
      <c r="E19" s="56">
        <v>462256.25</v>
      </c>
      <c r="F19" s="56">
        <f>SUM(D19:E19)</f>
        <v>3372256.25</v>
      </c>
      <c r="G19" s="49"/>
    </row>
    <row r="20" spans="1:7" ht="24" thickBot="1">
      <c r="A20" s="65" t="s">
        <v>105</v>
      </c>
      <c r="B20" s="60" t="s">
        <v>136</v>
      </c>
      <c r="C20" s="65" t="s">
        <v>91</v>
      </c>
      <c r="D20" s="61">
        <v>631764</v>
      </c>
      <c r="E20" s="61">
        <v>374644.94</v>
      </c>
      <c r="F20" s="61">
        <f>SUM(D20:E20)</f>
        <v>1006408.94</v>
      </c>
      <c r="G20" s="61">
        <f>SUM(F18:F20)</f>
        <v>4378665.1899999995</v>
      </c>
    </row>
    <row r="21" spans="1:7" ht="24" thickTop="1">
      <c r="A21" s="62"/>
      <c r="B21" s="71" t="s">
        <v>125</v>
      </c>
      <c r="C21" s="62"/>
      <c r="D21" s="53"/>
      <c r="E21" s="53"/>
      <c r="F21" s="53"/>
      <c r="G21" s="53"/>
    </row>
    <row r="22" spans="1:7" ht="23.25">
      <c r="A22" s="49" t="s">
        <v>17</v>
      </c>
      <c r="B22" s="58" t="s">
        <v>137</v>
      </c>
      <c r="C22" s="49" t="s">
        <v>13</v>
      </c>
      <c r="D22" s="56">
        <v>1070000</v>
      </c>
      <c r="E22" s="56">
        <v>355128.75</v>
      </c>
      <c r="F22" s="56">
        <f>SUM(D22:E22)</f>
        <v>1425128.75</v>
      </c>
      <c r="G22" s="49"/>
    </row>
    <row r="23" spans="1:7" ht="23.25">
      <c r="A23" s="49" t="s">
        <v>57</v>
      </c>
      <c r="B23" s="58" t="s">
        <v>137</v>
      </c>
      <c r="C23" s="49" t="s">
        <v>83</v>
      </c>
      <c r="D23" s="56">
        <v>0</v>
      </c>
      <c r="E23" s="56">
        <v>661418.75</v>
      </c>
      <c r="F23" s="56">
        <f>SUM(D23:E23)</f>
        <v>661418.75</v>
      </c>
      <c r="G23" s="49"/>
    </row>
    <row r="24" spans="1:7" ht="23.25">
      <c r="A24" s="49" t="s">
        <v>73</v>
      </c>
      <c r="B24" s="58" t="s">
        <v>137</v>
      </c>
      <c r="C24" s="49" t="s">
        <v>80</v>
      </c>
      <c r="D24" s="56">
        <v>5000</v>
      </c>
      <c r="E24" s="56">
        <v>662019.38</v>
      </c>
      <c r="F24" s="56">
        <f>SUM(D24:E24)</f>
        <v>667019.38</v>
      </c>
      <c r="G24" s="49"/>
    </row>
    <row r="25" spans="1:7" ht="24" thickBot="1">
      <c r="A25" s="63" t="s">
        <v>16</v>
      </c>
      <c r="B25" s="64" t="s">
        <v>137</v>
      </c>
      <c r="C25" s="63" t="s">
        <v>33</v>
      </c>
      <c r="D25" s="55">
        <v>710000</v>
      </c>
      <c r="E25" s="55">
        <v>251483.75</v>
      </c>
      <c r="F25" s="55">
        <f>SUM(D25:E25)</f>
        <v>961483.75</v>
      </c>
      <c r="G25" s="55">
        <f>SUM(F22:F25)</f>
        <v>3715050.63</v>
      </c>
    </row>
    <row r="26" spans="1:7" ht="23.25">
      <c r="A26" s="49"/>
      <c r="B26" s="71" t="s">
        <v>126</v>
      </c>
      <c r="C26" s="49" t="s">
        <v>15</v>
      </c>
      <c r="D26" s="56"/>
      <c r="E26" s="56"/>
      <c r="F26" s="56" t="s">
        <v>15</v>
      </c>
      <c r="G26" s="49"/>
    </row>
    <row r="27" spans="1:7" ht="24" thickBot="1">
      <c r="A27" s="63" t="s">
        <v>16</v>
      </c>
      <c r="B27" s="64" t="s">
        <v>138</v>
      </c>
      <c r="C27" s="63" t="s">
        <v>12</v>
      </c>
      <c r="D27" s="55">
        <v>645000</v>
      </c>
      <c r="E27" s="55">
        <v>264865.63</v>
      </c>
      <c r="F27" s="55">
        <f>SUM(D27:E27)</f>
        <v>909865.63</v>
      </c>
      <c r="G27" s="55">
        <f>SUM(F27)</f>
        <v>909865.63</v>
      </c>
    </row>
    <row r="28" spans="1:7" ht="23.25">
      <c r="A28" s="52"/>
      <c r="B28" s="71" t="s">
        <v>127</v>
      </c>
      <c r="C28" s="52"/>
      <c r="D28" s="53"/>
      <c r="E28" s="53"/>
      <c r="F28" s="53"/>
      <c r="G28" s="53"/>
    </row>
    <row r="29" spans="1:7" ht="23.25">
      <c r="A29" s="62" t="s">
        <v>95</v>
      </c>
      <c r="B29" s="68" t="s">
        <v>139</v>
      </c>
      <c r="C29" s="62" t="s">
        <v>118</v>
      </c>
      <c r="D29" s="53">
        <v>940000</v>
      </c>
      <c r="E29" s="53">
        <v>749974.38</v>
      </c>
      <c r="F29" s="53">
        <f>SUM(D29:E29)</f>
        <v>1689974.38</v>
      </c>
      <c r="G29" s="53"/>
    </row>
    <row r="30" spans="1:7" ht="24" thickBot="1">
      <c r="A30" s="54" t="s">
        <v>15</v>
      </c>
      <c r="B30" s="59" t="s">
        <v>15</v>
      </c>
      <c r="C30" s="65" t="s">
        <v>15</v>
      </c>
      <c r="D30" s="61" t="s">
        <v>15</v>
      </c>
      <c r="E30" s="61" t="s">
        <v>15</v>
      </c>
      <c r="F30" s="55" t="s">
        <v>15</v>
      </c>
      <c r="G30" s="69">
        <f>SUM(F29:F30)</f>
        <v>1689974.38</v>
      </c>
    </row>
    <row r="31" spans="1:7" ht="23.25">
      <c r="A31" s="49"/>
      <c r="B31" s="49"/>
      <c r="C31" s="49"/>
      <c r="D31" s="56"/>
      <c r="E31" s="56"/>
      <c r="F31" s="56" t="s">
        <v>15</v>
      </c>
      <c r="G31" s="56" t="s">
        <v>15</v>
      </c>
    </row>
    <row r="32" spans="1:7" ht="23.25">
      <c r="A32" s="49"/>
      <c r="B32" s="49"/>
      <c r="C32" s="49"/>
      <c r="D32" s="70"/>
      <c r="E32" s="70"/>
      <c r="F32" s="70"/>
      <c r="G32" s="70"/>
    </row>
    <row r="33" spans="1:7" ht="23.25">
      <c r="A33" s="49"/>
      <c r="B33" s="49"/>
      <c r="C33" s="49"/>
      <c r="D33" s="56">
        <f>SUM(D7:D31)</f>
        <v>8851764</v>
      </c>
      <c r="E33" s="56">
        <f>SUM(E7:E31)</f>
        <v>7601039</v>
      </c>
      <c r="F33" s="56">
        <f>SUM(F7:F30)</f>
        <v>16452803</v>
      </c>
      <c r="G33" s="56">
        <f>SUM(G7:G31)</f>
        <v>16452803</v>
      </c>
    </row>
    <row r="34" spans="1:7" ht="24" thickBot="1">
      <c r="A34" s="49"/>
      <c r="B34" s="49"/>
      <c r="C34" s="49" t="s">
        <v>15</v>
      </c>
      <c r="D34" s="49"/>
      <c r="E34" s="49"/>
      <c r="F34" s="49"/>
      <c r="G34" s="49"/>
    </row>
    <row r="35" spans="1:7" ht="24.75" thickBot="1" thickTop="1">
      <c r="A35" s="73" t="s">
        <v>143</v>
      </c>
      <c r="B35" s="74"/>
      <c r="C35" s="75"/>
      <c r="D35" s="49"/>
      <c r="E35" s="73" t="s">
        <v>140</v>
      </c>
      <c r="F35" s="74"/>
      <c r="G35" s="75"/>
    </row>
    <row r="36" spans="1:7" ht="24" thickTop="1">
      <c r="A36" s="76" t="s">
        <v>68</v>
      </c>
      <c r="B36" s="52"/>
      <c r="C36" s="77">
        <f>G36+D33</f>
        <v>186697485</v>
      </c>
      <c r="D36" s="49"/>
      <c r="E36" s="76" t="s">
        <v>68</v>
      </c>
      <c r="F36" s="52"/>
      <c r="G36" s="77">
        <v>177845721</v>
      </c>
    </row>
    <row r="37" spans="1:7" ht="24" thickBot="1">
      <c r="A37" s="76" t="s">
        <v>69</v>
      </c>
      <c r="B37" s="52"/>
      <c r="C37" s="78">
        <f>+G37+E33</f>
        <v>81113483.05</v>
      </c>
      <c r="D37" s="49"/>
      <c r="E37" s="76" t="s">
        <v>69</v>
      </c>
      <c r="F37" s="52"/>
      <c r="G37" s="78">
        <v>73512444.05</v>
      </c>
    </row>
    <row r="38" spans="1:7" ht="24.75" thickBot="1" thickTop="1">
      <c r="A38" s="79" t="s">
        <v>70</v>
      </c>
      <c r="B38" s="59"/>
      <c r="C38" s="80">
        <f>SUM(C36:C37)</f>
        <v>267810968.05</v>
      </c>
      <c r="D38" s="49"/>
      <c r="E38" s="79" t="s">
        <v>70</v>
      </c>
      <c r="F38" s="59"/>
      <c r="G38" s="80">
        <f>SUM(G36:G37)</f>
        <v>251358165.05</v>
      </c>
    </row>
    <row r="39" spans="1:7" ht="24" thickTop="1">
      <c r="A39" s="49"/>
      <c r="B39" s="49"/>
      <c r="C39" s="49"/>
      <c r="D39" s="49"/>
      <c r="E39" s="49"/>
      <c r="F39" s="49"/>
      <c r="G39" s="49"/>
    </row>
    <row r="40" spans="1:7" ht="23.25">
      <c r="A40" s="49"/>
      <c r="B40" s="49"/>
      <c r="C40" s="49"/>
      <c r="D40" s="49"/>
      <c r="E40" s="49"/>
      <c r="F40" s="49"/>
      <c r="G40" s="49"/>
    </row>
    <row r="41" spans="1:7" ht="23.25">
      <c r="A41" s="49"/>
      <c r="B41" s="49"/>
      <c r="C41" s="49"/>
      <c r="D41" s="49"/>
      <c r="E41" s="49"/>
      <c r="F41" s="49"/>
      <c r="G41" s="49"/>
    </row>
    <row r="42" spans="1:7" ht="23.25">
      <c r="A42" s="49"/>
      <c r="B42" s="49" t="s">
        <v>128</v>
      </c>
      <c r="C42" s="49"/>
      <c r="D42" s="49"/>
      <c r="E42" s="49"/>
      <c r="F42" s="49"/>
      <c r="G42" s="49"/>
    </row>
  </sheetData>
  <sheetProtection/>
  <mergeCells count="1">
    <mergeCell ref="A1:F1"/>
  </mergeCells>
  <printOptions/>
  <pageMargins left="0.7" right="0.7" top="0.75" bottom="0.75" header="0.3" footer="0.3"/>
  <pageSetup fitToHeight="1" fitToWidth="1" horizontalDpi="600" verticalDpi="600" orientation="landscape" scale="57" r:id="rId1"/>
  <headerFooter>
    <oddFooter>&amp;L&amp;Z&amp;F&amp;R&amp;D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5.421875" style="0" customWidth="1"/>
    <col min="2" max="2" width="16.8515625" style="0" customWidth="1"/>
    <col min="3" max="3" width="3.57421875" style="0" customWidth="1"/>
    <col min="4" max="4" width="27.57421875" style="0" customWidth="1"/>
    <col min="5" max="5" width="16.57421875" style="0" customWidth="1"/>
    <col min="6" max="6" width="14.28125" style="0" customWidth="1"/>
    <col min="7" max="7" width="18.140625" style="0" customWidth="1"/>
    <col min="8" max="8" width="19.421875" style="0" customWidth="1"/>
  </cols>
  <sheetData>
    <row r="1" spans="1:7" ht="20.25">
      <c r="A1" s="92" t="s">
        <v>108</v>
      </c>
      <c r="B1" s="92"/>
      <c r="C1" s="92"/>
      <c r="D1" s="92"/>
      <c r="E1" s="92"/>
      <c r="F1" s="92"/>
      <c r="G1" s="92"/>
    </row>
    <row r="3" ht="12.75">
      <c r="H3" t="s">
        <v>20</v>
      </c>
    </row>
    <row r="4" spans="1:8" ht="12.75">
      <c r="A4" t="s">
        <v>0</v>
      </c>
      <c r="B4" t="s">
        <v>1</v>
      </c>
      <c r="D4" t="s">
        <v>2</v>
      </c>
      <c r="E4" t="s">
        <v>3</v>
      </c>
      <c r="F4" t="s">
        <v>4</v>
      </c>
      <c r="G4" t="s">
        <v>5</v>
      </c>
      <c r="H4" t="s">
        <v>21</v>
      </c>
    </row>
    <row r="5" spans="1:8" ht="12.75">
      <c r="A5" s="5"/>
      <c r="B5" s="5"/>
      <c r="C5" s="5"/>
      <c r="D5" s="5"/>
      <c r="E5" s="4"/>
      <c r="F5" s="4"/>
      <c r="G5" s="4" t="s">
        <v>15</v>
      </c>
      <c r="H5" s="5"/>
    </row>
    <row r="6" ht="12.75">
      <c r="B6" s="18" t="s">
        <v>121</v>
      </c>
    </row>
    <row r="7" spans="1:8" ht="12.75">
      <c r="A7" s="39" t="s">
        <v>82</v>
      </c>
      <c r="B7" s="39" t="s">
        <v>109</v>
      </c>
      <c r="C7" s="40" t="s">
        <v>15</v>
      </c>
      <c r="D7" s="41" t="s">
        <v>81</v>
      </c>
      <c r="E7" s="42">
        <v>0</v>
      </c>
      <c r="F7" s="42">
        <v>511431.25</v>
      </c>
      <c r="G7" s="42">
        <f>SUM(E7:F7)</f>
        <v>511431.25</v>
      </c>
      <c r="H7" s="42" t="s">
        <v>15</v>
      </c>
    </row>
    <row r="8" spans="1:8" ht="13.5" thickBot="1">
      <c r="A8" s="19" t="s">
        <v>105</v>
      </c>
      <c r="B8" s="11" t="s">
        <v>117</v>
      </c>
      <c r="C8" s="19"/>
      <c r="D8" s="43" t="s">
        <v>116</v>
      </c>
      <c r="E8" s="16"/>
      <c r="F8" s="16">
        <v>378615.48</v>
      </c>
      <c r="G8" s="36">
        <f>SUM(E8:F8)</f>
        <v>378615.48</v>
      </c>
      <c r="H8" s="12">
        <f>SUM(G7:G8)</f>
        <v>890046.73</v>
      </c>
    </row>
    <row r="9" spans="2:8" ht="12.75">
      <c r="B9" s="18" t="s">
        <v>122</v>
      </c>
      <c r="E9" s="2"/>
      <c r="F9" s="2"/>
      <c r="G9" s="2" t="s">
        <v>15</v>
      </c>
      <c r="H9" t="s">
        <v>15</v>
      </c>
    </row>
    <row r="10" spans="1:7" ht="12.75">
      <c r="A10" s="6" t="s">
        <v>57</v>
      </c>
      <c r="B10" s="8" t="s">
        <v>111</v>
      </c>
      <c r="C10" s="6" t="s">
        <v>15</v>
      </c>
      <c r="D10" s="18" t="s">
        <v>84</v>
      </c>
      <c r="E10" s="15">
        <v>1870000</v>
      </c>
      <c r="F10" s="15">
        <v>730693.75</v>
      </c>
      <c r="G10" s="15">
        <f>SUM(E10:F10)</f>
        <v>2600693.75</v>
      </c>
    </row>
    <row r="11" spans="1:8" ht="12.75">
      <c r="A11" s="6" t="s">
        <v>73</v>
      </c>
      <c r="B11" s="32" t="s">
        <v>111</v>
      </c>
      <c r="C11" t="s">
        <v>15</v>
      </c>
      <c r="D11" s="18" t="s">
        <v>80</v>
      </c>
      <c r="E11" s="2">
        <v>0</v>
      </c>
      <c r="F11" s="2">
        <v>662106.88</v>
      </c>
      <c r="G11" s="2">
        <f>SUM(E11:F11)</f>
        <v>662106.88</v>
      </c>
      <c r="H11" s="2"/>
    </row>
    <row r="12" spans="1:7" ht="12.75">
      <c r="A12" t="s">
        <v>17</v>
      </c>
      <c r="B12" s="32" t="s">
        <v>111</v>
      </c>
      <c r="C12" t="s">
        <v>15</v>
      </c>
      <c r="D12" t="s">
        <v>28</v>
      </c>
      <c r="E12" s="2">
        <v>0</v>
      </c>
      <c r="F12" s="2">
        <v>369688.75</v>
      </c>
      <c r="G12" s="2">
        <f>SUM(E12:F12)</f>
        <v>369688.75</v>
      </c>
    </row>
    <row r="13" spans="1:8" ht="13.5" thickBot="1">
      <c r="A13" s="27" t="s">
        <v>16</v>
      </c>
      <c r="B13" s="34" t="s">
        <v>111</v>
      </c>
      <c r="C13" s="27" t="s">
        <v>15</v>
      </c>
      <c r="D13" s="27" t="s">
        <v>42</v>
      </c>
      <c r="E13" s="35">
        <v>0</v>
      </c>
      <c r="F13" s="35">
        <v>261833.75</v>
      </c>
      <c r="G13" s="35">
        <f>SUM(E13:F13)</f>
        <v>261833.75</v>
      </c>
      <c r="H13" s="36">
        <f>SUM(G10:G13)</f>
        <v>3894323.13</v>
      </c>
    </row>
    <row r="14" spans="2:7" ht="13.5" thickTop="1">
      <c r="B14" s="30" t="s">
        <v>123</v>
      </c>
      <c r="D14" t="s">
        <v>15</v>
      </c>
      <c r="E14" s="2"/>
      <c r="F14" s="2"/>
      <c r="G14" s="2" t="s">
        <v>15</v>
      </c>
    </row>
    <row r="15" spans="1:8" ht="13.5" thickBot="1">
      <c r="A15" s="13" t="s">
        <v>16</v>
      </c>
      <c r="B15" s="33" t="s">
        <v>114</v>
      </c>
      <c r="C15" s="13" t="s">
        <v>15</v>
      </c>
      <c r="D15" s="13" t="s">
        <v>12</v>
      </c>
      <c r="E15" s="12">
        <v>0</v>
      </c>
      <c r="F15" s="12">
        <v>279471.55</v>
      </c>
      <c r="G15" s="12">
        <f>SUM(E15:F15)</f>
        <v>279471.55</v>
      </c>
      <c r="H15" s="12">
        <f>SUM(G15)</f>
        <v>279471.55</v>
      </c>
    </row>
    <row r="16" spans="1:8" ht="12.75">
      <c r="A16" s="21"/>
      <c r="B16" s="30" t="s">
        <v>129</v>
      </c>
      <c r="C16" s="21"/>
      <c r="D16" s="21"/>
      <c r="E16" s="22"/>
      <c r="F16" s="22"/>
      <c r="G16" s="22"/>
      <c r="H16" s="22"/>
    </row>
    <row r="17" spans="1:8" ht="13.5" thickBot="1">
      <c r="A17" s="37" t="s">
        <v>92</v>
      </c>
      <c r="B17" s="48" t="s">
        <v>110</v>
      </c>
      <c r="C17" s="27"/>
      <c r="D17" s="45" t="s">
        <v>119</v>
      </c>
      <c r="E17" s="35">
        <v>0</v>
      </c>
      <c r="F17" s="35">
        <v>768074.38</v>
      </c>
      <c r="G17" s="35">
        <f>SUM(E17:F17)</f>
        <v>768074.38</v>
      </c>
      <c r="H17" s="35">
        <f>SUM(G17)</f>
        <v>768074.38</v>
      </c>
    </row>
    <row r="18" spans="1:8" ht="13.5" thickTop="1">
      <c r="A18" s="21"/>
      <c r="B18" s="30" t="s">
        <v>124</v>
      </c>
      <c r="C18" s="21"/>
      <c r="D18" s="21"/>
      <c r="E18" s="22"/>
      <c r="F18" s="22"/>
      <c r="G18" s="22"/>
      <c r="H18" s="22"/>
    </row>
    <row r="19" spans="1:7" ht="12.75">
      <c r="A19" s="8" t="s">
        <v>82</v>
      </c>
      <c r="B19" s="8" t="s">
        <v>110</v>
      </c>
      <c r="C19" s="6" t="s">
        <v>15</v>
      </c>
      <c r="D19" s="6" t="s">
        <v>81</v>
      </c>
      <c r="E19" s="15">
        <v>2810000</v>
      </c>
      <c r="F19" s="15">
        <v>511431.25</v>
      </c>
      <c r="G19" s="2">
        <f>SUM(E19:F19)</f>
        <v>3321431.25</v>
      </c>
    </row>
    <row r="20" spans="1:8" ht="13.5" thickBot="1">
      <c r="A20" s="37" t="s">
        <v>105</v>
      </c>
      <c r="B20" s="34" t="s">
        <v>120</v>
      </c>
      <c r="C20" s="38"/>
      <c r="D20" s="37" t="s">
        <v>91</v>
      </c>
      <c r="E20" s="35">
        <v>615622.9</v>
      </c>
      <c r="F20" s="35">
        <v>378615.55</v>
      </c>
      <c r="G20" s="35">
        <f>SUM(E20:F20)</f>
        <v>994238.45</v>
      </c>
      <c r="H20" s="35">
        <f>SUM(G17:G20)</f>
        <v>5083744.08</v>
      </c>
    </row>
    <row r="21" spans="1:8" ht="13.5" thickTop="1">
      <c r="A21" s="46"/>
      <c r="B21" s="30" t="s">
        <v>125</v>
      </c>
      <c r="C21" s="47"/>
      <c r="D21" s="46"/>
      <c r="E21" s="22"/>
      <c r="F21" s="22"/>
      <c r="G21" s="22"/>
      <c r="H21" s="22"/>
    </row>
    <row r="22" spans="1:7" ht="12.75">
      <c r="A22" t="s">
        <v>17</v>
      </c>
      <c r="B22" s="32" t="s">
        <v>112</v>
      </c>
      <c r="C22" t="s">
        <v>15</v>
      </c>
      <c r="D22" t="s">
        <v>13</v>
      </c>
      <c r="E22" s="15">
        <v>1040000</v>
      </c>
      <c r="F22" s="15">
        <v>369688.75</v>
      </c>
      <c r="G22" s="2">
        <f>SUM(E22:F22)</f>
        <v>1409688.75</v>
      </c>
    </row>
    <row r="23" spans="1:7" ht="12.75">
      <c r="A23" s="6" t="s">
        <v>57</v>
      </c>
      <c r="B23" s="8" t="s">
        <v>112</v>
      </c>
      <c r="C23" s="6" t="s">
        <v>15</v>
      </c>
      <c r="D23" s="6" t="s">
        <v>83</v>
      </c>
      <c r="E23" s="15">
        <v>0</v>
      </c>
      <c r="F23" s="15">
        <v>702643.75</v>
      </c>
      <c r="G23" s="15">
        <f>SUM(E23:F23)</f>
        <v>702643.75</v>
      </c>
    </row>
    <row r="24" spans="1:7" ht="12.75">
      <c r="A24" s="6" t="s">
        <v>73</v>
      </c>
      <c r="B24" s="32" t="s">
        <v>112</v>
      </c>
      <c r="C24" t="s">
        <v>15</v>
      </c>
      <c r="D24" s="6" t="s">
        <v>80</v>
      </c>
      <c r="E24" s="2">
        <v>5000</v>
      </c>
      <c r="F24" s="2">
        <v>662106.88</v>
      </c>
      <c r="G24" s="15">
        <f>SUM(E24:F24)</f>
        <v>667106.88</v>
      </c>
    </row>
    <row r="25" spans="1:8" ht="13.5" thickBot="1">
      <c r="A25" s="13" t="s">
        <v>16</v>
      </c>
      <c r="B25" s="33" t="s">
        <v>112</v>
      </c>
      <c r="C25" s="13" t="s">
        <v>15</v>
      </c>
      <c r="D25" s="13" t="s">
        <v>33</v>
      </c>
      <c r="E25" s="12">
        <v>690000</v>
      </c>
      <c r="F25" s="12">
        <v>261833.75</v>
      </c>
      <c r="G25" s="12">
        <f>SUM(E25:F25)</f>
        <v>951833.75</v>
      </c>
      <c r="H25" s="12">
        <f>SUM(G22:G25)</f>
        <v>3731273.13</v>
      </c>
    </row>
    <row r="26" spans="2:7" ht="12.75">
      <c r="B26" s="30" t="s">
        <v>126</v>
      </c>
      <c r="D26" t="s">
        <v>15</v>
      </c>
      <c r="E26" s="2"/>
      <c r="F26" s="2"/>
      <c r="G26" s="2" t="s">
        <v>15</v>
      </c>
    </row>
    <row r="27" spans="1:8" ht="13.5" thickBot="1">
      <c r="A27" s="13" t="s">
        <v>16</v>
      </c>
      <c r="B27" s="33" t="s">
        <v>113</v>
      </c>
      <c r="C27" s="13" t="s">
        <v>15</v>
      </c>
      <c r="D27" s="13" t="s">
        <v>12</v>
      </c>
      <c r="E27" s="12">
        <v>615000</v>
      </c>
      <c r="F27" s="12">
        <v>279471.55</v>
      </c>
      <c r="G27" s="12">
        <f>SUM(E27:F27)</f>
        <v>894471.55</v>
      </c>
      <c r="H27" s="12">
        <f>SUM(G27)</f>
        <v>894471.55</v>
      </c>
    </row>
    <row r="28" spans="1:8" ht="12.75">
      <c r="A28" s="21"/>
      <c r="B28" s="30" t="s">
        <v>127</v>
      </c>
      <c r="C28" s="21"/>
      <c r="D28" s="21"/>
      <c r="E28" s="22"/>
      <c r="F28" s="22"/>
      <c r="G28" s="22"/>
      <c r="H28" s="22"/>
    </row>
    <row r="29" spans="1:8" ht="12.75">
      <c r="A29" s="28" t="s">
        <v>95</v>
      </c>
      <c r="B29" s="29" t="s">
        <v>115</v>
      </c>
      <c r="C29" s="21"/>
      <c r="D29" s="30" t="s">
        <v>118</v>
      </c>
      <c r="E29" s="22">
        <v>905000</v>
      </c>
      <c r="F29" s="22">
        <v>768074.38</v>
      </c>
      <c r="G29" s="42">
        <f>SUM(E29:F29)</f>
        <v>1673074.38</v>
      </c>
      <c r="H29" s="22"/>
    </row>
    <row r="30" spans="1:8" ht="13.5" thickBot="1">
      <c r="A30" s="43" t="s">
        <v>15</v>
      </c>
      <c r="B30" s="44" t="s">
        <v>15</v>
      </c>
      <c r="C30" s="44" t="s">
        <v>15</v>
      </c>
      <c r="D30" s="45" t="s">
        <v>15</v>
      </c>
      <c r="E30" s="36" t="s">
        <v>15</v>
      </c>
      <c r="F30" s="36" t="s">
        <v>15</v>
      </c>
      <c r="G30" s="16" t="s">
        <v>15</v>
      </c>
      <c r="H30" s="10">
        <f>SUM(G29:G30)</f>
        <v>1673074.38</v>
      </c>
    </row>
    <row r="31" spans="5:8" ht="12.75">
      <c r="E31" s="2"/>
      <c r="F31" s="2"/>
      <c r="G31" s="15" t="s">
        <v>15</v>
      </c>
      <c r="H31" s="15" t="s">
        <v>15</v>
      </c>
    </row>
    <row r="32" spans="5:8" ht="12.75">
      <c r="E32" s="20"/>
      <c r="F32" s="20"/>
      <c r="G32" s="20"/>
      <c r="H32" s="20"/>
    </row>
    <row r="33" spans="5:8" ht="12.75">
      <c r="E33" s="2">
        <f>SUM(E7:E31)</f>
        <v>8550622.9</v>
      </c>
      <c r="F33" s="15">
        <f>SUM(F7:F31)</f>
        <v>7895781.6499999985</v>
      </c>
      <c r="G33" s="2">
        <f>SUM(G7:G30)</f>
        <v>16446404.55</v>
      </c>
      <c r="H33" s="2">
        <f>SUM(H7:H31)</f>
        <v>17214478.93</v>
      </c>
    </row>
    <row r="34" ht="12.75">
      <c r="D34" t="s">
        <v>15</v>
      </c>
    </row>
    <row r="35" spans="4:8" ht="12.75">
      <c r="D35" t="s">
        <v>15</v>
      </c>
      <c r="F35" t="s">
        <v>68</v>
      </c>
      <c r="H35" s="2">
        <v>186409917</v>
      </c>
    </row>
    <row r="36" spans="6:8" ht="13.5" thickBot="1">
      <c r="F36" t="s">
        <v>69</v>
      </c>
      <c r="H36" s="10">
        <v>81358819.32</v>
      </c>
    </row>
    <row r="37" spans="6:8" ht="13.5" thickTop="1">
      <c r="F37" t="s">
        <v>70</v>
      </c>
      <c r="H37" s="2">
        <f>SUM(H35:H36)</f>
        <v>267768736.32</v>
      </c>
    </row>
    <row r="39" ht="12.75">
      <c r="B39" t="s">
        <v>128</v>
      </c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1200" verticalDpi="1200" orientation="portrait" scale="69" r:id="rId1"/>
  <headerFooter>
    <oddFooter>&amp;L&amp;Z&amp;F&amp;R&amp;D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view="pageLayout" workbookViewId="0" topLeftCell="A1">
      <selection activeCell="A1" sqref="A1:IV16384"/>
    </sheetView>
  </sheetViews>
  <sheetFormatPr defaultColWidth="9.140625" defaultRowHeight="12.75"/>
  <cols>
    <col min="1" max="1" width="15.421875" style="0" customWidth="1"/>
    <col min="2" max="2" width="16.8515625" style="0" customWidth="1"/>
    <col min="3" max="3" width="3.57421875" style="0" customWidth="1"/>
    <col min="4" max="4" width="27.57421875" style="0" customWidth="1"/>
    <col min="5" max="5" width="16.57421875" style="0" customWidth="1"/>
    <col min="6" max="6" width="14.28125" style="0" customWidth="1"/>
    <col min="7" max="7" width="18.140625" style="0" customWidth="1"/>
    <col min="8" max="8" width="19.421875" style="0" customWidth="1"/>
  </cols>
  <sheetData>
    <row r="1" spans="1:7" ht="20.25">
      <c r="A1" s="92" t="s">
        <v>88</v>
      </c>
      <c r="B1" s="92"/>
      <c r="C1" s="92"/>
      <c r="D1" s="92"/>
      <c r="E1" s="92"/>
      <c r="F1" s="92"/>
      <c r="G1" s="92"/>
    </row>
    <row r="3" ht="12.75">
      <c r="H3" t="s">
        <v>20</v>
      </c>
    </row>
    <row r="4" spans="1:8" ht="12.75">
      <c r="A4" t="s">
        <v>0</v>
      </c>
      <c r="B4" t="s">
        <v>1</v>
      </c>
      <c r="D4" t="s">
        <v>2</v>
      </c>
      <c r="E4" t="s">
        <v>3</v>
      </c>
      <c r="F4" t="s">
        <v>4</v>
      </c>
      <c r="G4" t="s">
        <v>5</v>
      </c>
      <c r="H4" t="s">
        <v>21</v>
      </c>
    </row>
    <row r="5" spans="1:8" ht="12.75">
      <c r="A5" s="5"/>
      <c r="B5" s="5"/>
      <c r="C5" s="5"/>
      <c r="D5" s="5"/>
      <c r="E5" s="4"/>
      <c r="F5" s="4"/>
      <c r="G5" s="4" t="s">
        <v>15</v>
      </c>
      <c r="H5" s="5"/>
    </row>
    <row r="6" spans="1:7" ht="12.75">
      <c r="A6" t="s">
        <v>6</v>
      </c>
      <c r="B6" s="31" t="s">
        <v>98</v>
      </c>
      <c r="C6" s="1"/>
      <c r="D6" t="s">
        <v>7</v>
      </c>
      <c r="E6" s="2" t="s">
        <v>66</v>
      </c>
      <c r="F6" s="2" t="s">
        <v>72</v>
      </c>
      <c r="G6" s="2">
        <f>SUM(E6:F6)</f>
        <v>0</v>
      </c>
    </row>
    <row r="7" spans="1:8" ht="12.75">
      <c r="A7" s="6" t="s">
        <v>56</v>
      </c>
      <c r="B7" s="8" t="s">
        <v>98</v>
      </c>
      <c r="C7" s="8"/>
      <c r="D7" s="18" t="s">
        <v>52</v>
      </c>
      <c r="E7" s="15" t="s">
        <v>66</v>
      </c>
      <c r="F7" s="15" t="s">
        <v>72</v>
      </c>
      <c r="G7" s="15">
        <f>SUM(E7:F7)</f>
        <v>0</v>
      </c>
      <c r="H7" s="2" t="s">
        <v>15</v>
      </c>
    </row>
    <row r="8" spans="1:8" ht="13.5" thickBot="1">
      <c r="A8" s="11" t="s">
        <v>82</v>
      </c>
      <c r="B8" s="11" t="s">
        <v>98</v>
      </c>
      <c r="C8" s="19" t="s">
        <v>15</v>
      </c>
      <c r="D8" s="17" t="s">
        <v>81</v>
      </c>
      <c r="E8" s="16">
        <v>0</v>
      </c>
      <c r="F8" s="16">
        <v>565431.25</v>
      </c>
      <c r="G8" s="16">
        <f>SUM(E8:F8)</f>
        <v>565431.25</v>
      </c>
      <c r="H8" s="12">
        <f>SUM(G6:G8)</f>
        <v>565431.25</v>
      </c>
    </row>
    <row r="9" spans="5:8" ht="12.75">
      <c r="E9" s="2"/>
      <c r="F9" s="2"/>
      <c r="G9" s="2" t="s">
        <v>15</v>
      </c>
      <c r="H9" t="s">
        <v>15</v>
      </c>
    </row>
    <row r="10" spans="1:7" ht="12.75">
      <c r="A10" s="6" t="s">
        <v>57</v>
      </c>
      <c r="B10" s="8" t="s">
        <v>93</v>
      </c>
      <c r="C10" s="6" t="s">
        <v>15</v>
      </c>
      <c r="D10" s="18" t="s">
        <v>84</v>
      </c>
      <c r="E10" s="15">
        <v>1820000</v>
      </c>
      <c r="F10" s="15">
        <v>752533.75</v>
      </c>
      <c r="G10" s="15">
        <f>SUM(E10:F10)</f>
        <v>2572533.75</v>
      </c>
    </row>
    <row r="11" spans="1:8" ht="12.75">
      <c r="A11" t="s">
        <v>11</v>
      </c>
      <c r="B11" s="32" t="s">
        <v>93</v>
      </c>
      <c r="C11" s="3"/>
      <c r="D11" t="s">
        <v>14</v>
      </c>
      <c r="E11" s="2" t="s">
        <v>66</v>
      </c>
      <c r="F11" s="2" t="s">
        <v>72</v>
      </c>
      <c r="G11" s="2">
        <f>SUM(E11:F11)</f>
        <v>0</v>
      </c>
      <c r="H11" s="2" t="s">
        <v>15</v>
      </c>
    </row>
    <row r="12" spans="1:8" ht="12.75">
      <c r="A12" s="6" t="s">
        <v>73</v>
      </c>
      <c r="B12" s="32" t="s">
        <v>93</v>
      </c>
      <c r="C12" t="s">
        <v>15</v>
      </c>
      <c r="D12" s="18" t="s">
        <v>80</v>
      </c>
      <c r="E12" s="2">
        <v>0</v>
      </c>
      <c r="F12" s="2">
        <v>662194.38</v>
      </c>
      <c r="G12" s="2">
        <f>SUM(E12:F12)</f>
        <v>662194.38</v>
      </c>
      <c r="H12" s="2"/>
    </row>
    <row r="13" spans="1:7" ht="12.75">
      <c r="A13" t="s">
        <v>17</v>
      </c>
      <c r="B13" s="32" t="s">
        <v>93</v>
      </c>
      <c r="C13" t="s">
        <v>15</v>
      </c>
      <c r="D13" t="s">
        <v>28</v>
      </c>
      <c r="E13" s="2">
        <v>0</v>
      </c>
      <c r="F13" s="2">
        <v>382376.25</v>
      </c>
      <c r="G13" s="2">
        <f>SUM(E13:F13)</f>
        <v>382376.25</v>
      </c>
    </row>
    <row r="14" spans="1:8" ht="13.5" thickBot="1">
      <c r="A14" s="27" t="s">
        <v>16</v>
      </c>
      <c r="B14" s="34" t="s">
        <v>93</v>
      </c>
      <c r="C14" s="27" t="s">
        <v>15</v>
      </c>
      <c r="D14" s="27" t="s">
        <v>42</v>
      </c>
      <c r="E14" s="35">
        <v>0</v>
      </c>
      <c r="F14" s="35">
        <v>271883.75</v>
      </c>
      <c r="G14" s="35">
        <f>SUM(E14:F14)</f>
        <v>271883.75</v>
      </c>
      <c r="H14" s="36">
        <f>SUM(G10:G14)</f>
        <v>3888988.13</v>
      </c>
    </row>
    <row r="15" spans="4:7" ht="13.5" thickTop="1">
      <c r="D15" t="s">
        <v>15</v>
      </c>
      <c r="E15" s="2"/>
      <c r="F15" s="2"/>
      <c r="G15" s="2" t="s">
        <v>15</v>
      </c>
    </row>
    <row r="16" spans="1:8" ht="13.5" thickBot="1">
      <c r="A16" s="13" t="s">
        <v>16</v>
      </c>
      <c r="B16" s="33" t="s">
        <v>99</v>
      </c>
      <c r="C16" s="13" t="s">
        <v>15</v>
      </c>
      <c r="D16" s="13" t="s">
        <v>12</v>
      </c>
      <c r="E16" s="12">
        <v>0</v>
      </c>
      <c r="F16" s="12">
        <v>290181.88</v>
      </c>
      <c r="G16" s="12">
        <f>SUM(E16:F16)</f>
        <v>290181.88</v>
      </c>
      <c r="H16" s="12">
        <f>SUM(G16)</f>
        <v>290181.88</v>
      </c>
    </row>
    <row r="17" spans="1:7" ht="12.75">
      <c r="A17" s="23" t="s">
        <v>92</v>
      </c>
      <c r="B17" s="24" t="s">
        <v>77</v>
      </c>
      <c r="C17" s="25"/>
      <c r="D17" s="23" t="s">
        <v>94</v>
      </c>
      <c r="E17" s="26">
        <v>0</v>
      </c>
      <c r="F17" s="26">
        <v>768074.38</v>
      </c>
      <c r="G17" s="26">
        <f>SUM(E17:F17)</f>
        <v>768074.38</v>
      </c>
    </row>
    <row r="18" spans="1:8" ht="13.5" thickBot="1">
      <c r="A18" s="13" t="s">
        <v>19</v>
      </c>
      <c r="B18" s="33" t="s">
        <v>100</v>
      </c>
      <c r="C18" s="13" t="s">
        <v>89</v>
      </c>
      <c r="D18" s="13" t="s">
        <v>30</v>
      </c>
      <c r="E18" s="12">
        <v>420000</v>
      </c>
      <c r="F18" s="12">
        <v>382701.08</v>
      </c>
      <c r="G18" s="12">
        <f>SUM(E18:F18)</f>
        <v>802701.0800000001</v>
      </c>
      <c r="H18" s="12">
        <f>SUM(G17:G18)</f>
        <v>1570775.46</v>
      </c>
    </row>
    <row r="19" spans="2:8" ht="12.75">
      <c r="B19" t="s">
        <v>32</v>
      </c>
      <c r="E19" s="2"/>
      <c r="F19" s="2"/>
      <c r="G19" s="2"/>
      <c r="H19" s="2"/>
    </row>
    <row r="20" spans="2:8" ht="12.75">
      <c r="B20" s="3"/>
      <c r="C20" s="3"/>
      <c r="E20" s="2"/>
      <c r="F20" s="2"/>
      <c r="G20" s="2"/>
      <c r="H20" s="2"/>
    </row>
    <row r="21" spans="5:7" ht="12.75">
      <c r="E21" s="2"/>
      <c r="F21" s="2"/>
      <c r="G21" s="2"/>
    </row>
    <row r="22" spans="1:7" ht="12.75">
      <c r="A22" t="s">
        <v>6</v>
      </c>
      <c r="B22" s="32" t="s">
        <v>101</v>
      </c>
      <c r="C22" s="3"/>
      <c r="D22" t="s">
        <v>7</v>
      </c>
      <c r="E22" s="2" t="s">
        <v>66</v>
      </c>
      <c r="F22" s="2" t="s">
        <v>66</v>
      </c>
      <c r="G22" t="s">
        <v>66</v>
      </c>
    </row>
    <row r="23" spans="1:7" ht="12.75">
      <c r="A23" s="6" t="s">
        <v>56</v>
      </c>
      <c r="B23" s="8" t="s">
        <v>101</v>
      </c>
      <c r="C23" s="8"/>
      <c r="D23" s="6" t="s">
        <v>52</v>
      </c>
      <c r="E23" s="9" t="s">
        <v>66</v>
      </c>
      <c r="F23" s="9" t="s">
        <v>66</v>
      </c>
      <c r="G23" t="s">
        <v>66</v>
      </c>
    </row>
    <row r="24" spans="1:7" ht="12.75">
      <c r="A24" s="8" t="s">
        <v>82</v>
      </c>
      <c r="B24" s="8" t="s">
        <v>101</v>
      </c>
      <c r="C24" s="6" t="s">
        <v>15</v>
      </c>
      <c r="D24" s="6" t="s">
        <v>81</v>
      </c>
      <c r="E24" s="15">
        <v>2700000</v>
      </c>
      <c r="F24" s="15">
        <v>565431.25</v>
      </c>
      <c r="G24" s="2">
        <f>SUM(E24:F24)</f>
        <v>3265431.25</v>
      </c>
    </row>
    <row r="25" spans="1:8" ht="13.5" thickBot="1">
      <c r="A25" s="37" t="s">
        <v>105</v>
      </c>
      <c r="B25" s="34" t="s">
        <v>106</v>
      </c>
      <c r="C25" s="38"/>
      <c r="D25" s="37" t="s">
        <v>91</v>
      </c>
      <c r="E25" s="35"/>
      <c r="F25" s="35">
        <v>72908</v>
      </c>
      <c r="G25" s="35">
        <f>SUM(F25)</f>
        <v>72908</v>
      </c>
      <c r="H25" s="35">
        <f>SUM(G24:G25)</f>
        <v>3338339.25</v>
      </c>
    </row>
    <row r="26" spans="1:7" ht="13.5" thickTop="1">
      <c r="A26" t="s">
        <v>17</v>
      </c>
      <c r="B26" s="32" t="s">
        <v>102</v>
      </c>
      <c r="C26" t="s">
        <v>15</v>
      </c>
      <c r="D26" t="s">
        <v>13</v>
      </c>
      <c r="E26" s="15">
        <v>1015000</v>
      </c>
      <c r="F26" s="15">
        <v>382376.25</v>
      </c>
      <c r="G26" s="2">
        <f>SUM(E26:F26)</f>
        <v>1397376.25</v>
      </c>
    </row>
    <row r="27" spans="1:7" ht="12.75">
      <c r="A27" s="6" t="s">
        <v>57</v>
      </c>
      <c r="B27" s="8" t="s">
        <v>102</v>
      </c>
      <c r="C27" s="6" t="s">
        <v>15</v>
      </c>
      <c r="D27" s="6" t="s">
        <v>83</v>
      </c>
      <c r="E27" s="15">
        <v>0</v>
      </c>
      <c r="F27" s="15">
        <v>730693.75</v>
      </c>
      <c r="G27" s="15">
        <f>SUM(E27:F27)</f>
        <v>730693.75</v>
      </c>
    </row>
    <row r="28" spans="1:7" ht="12.75">
      <c r="A28" t="s">
        <v>11</v>
      </c>
      <c r="B28" s="32" t="s">
        <v>102</v>
      </c>
      <c r="C28" s="3"/>
      <c r="D28" t="s">
        <v>14</v>
      </c>
      <c r="E28" s="2" t="s">
        <v>66</v>
      </c>
      <c r="F28" s="2" t="s">
        <v>66</v>
      </c>
      <c r="G28" s="2" t="s">
        <v>66</v>
      </c>
    </row>
    <row r="29" spans="1:7" ht="12.75">
      <c r="A29" s="6" t="s">
        <v>73</v>
      </c>
      <c r="B29" s="32" t="s">
        <v>102</v>
      </c>
      <c r="C29" t="s">
        <v>15</v>
      </c>
      <c r="D29" s="6" t="s">
        <v>80</v>
      </c>
      <c r="E29" s="2">
        <v>5000</v>
      </c>
      <c r="F29" s="2">
        <v>662194.38</v>
      </c>
      <c r="G29" s="15">
        <f>SUM(E29:F29)</f>
        <v>667194.38</v>
      </c>
    </row>
    <row r="30" spans="1:8" ht="13.5" thickBot="1">
      <c r="A30" s="13" t="s">
        <v>16</v>
      </c>
      <c r="B30" s="33" t="s">
        <v>102</v>
      </c>
      <c r="C30" s="13" t="s">
        <v>15</v>
      </c>
      <c r="D30" s="13" t="s">
        <v>33</v>
      </c>
      <c r="E30" s="12">
        <v>670000</v>
      </c>
      <c r="F30" s="12">
        <v>271883.75</v>
      </c>
      <c r="G30" s="12">
        <f>SUM(E30:F30)</f>
        <v>941883.75</v>
      </c>
      <c r="H30" s="12">
        <f>SUM(G26:G30)</f>
        <v>3737148.13</v>
      </c>
    </row>
    <row r="31" spans="4:7" ht="12.75">
      <c r="D31" t="s">
        <v>15</v>
      </c>
      <c r="E31" s="2"/>
      <c r="F31" s="2"/>
      <c r="G31" s="2" t="s">
        <v>15</v>
      </c>
    </row>
    <row r="32" spans="1:8" ht="13.5" thickBot="1">
      <c r="A32" s="13" t="s">
        <v>16</v>
      </c>
      <c r="B32" s="33" t="s">
        <v>103</v>
      </c>
      <c r="C32" s="13" t="s">
        <v>15</v>
      </c>
      <c r="D32" s="13" t="s">
        <v>12</v>
      </c>
      <c r="E32" s="12">
        <v>595000</v>
      </c>
      <c r="F32" s="12">
        <v>290181.88</v>
      </c>
      <c r="G32" s="12">
        <f>SUM(E32:F32)</f>
        <v>885181.88</v>
      </c>
      <c r="H32" s="12">
        <f>SUM(G32)</f>
        <v>885181.88</v>
      </c>
    </row>
    <row r="33" spans="1:8" ht="12.75">
      <c r="A33" s="28" t="s">
        <v>95</v>
      </c>
      <c r="B33" s="29" t="s">
        <v>96</v>
      </c>
      <c r="C33" s="21"/>
      <c r="D33" s="30" t="s">
        <v>97</v>
      </c>
      <c r="E33" s="22"/>
      <c r="F33" s="22">
        <v>768074.38</v>
      </c>
      <c r="G33" s="22">
        <f>SUM(F33)</f>
        <v>768074.38</v>
      </c>
      <c r="H33" s="22"/>
    </row>
    <row r="35" spans="1:8" ht="12.75">
      <c r="A35" t="s">
        <v>15</v>
      </c>
      <c r="D35" t="s">
        <v>15</v>
      </c>
      <c r="E35" s="2" t="s">
        <v>15</v>
      </c>
      <c r="F35" s="2" t="s">
        <v>15</v>
      </c>
      <c r="G35" s="2" t="s">
        <v>15</v>
      </c>
      <c r="H35" s="2" t="s">
        <v>15</v>
      </c>
    </row>
    <row r="36" spans="5:8" ht="12.75">
      <c r="E36" s="4"/>
      <c r="F36" s="4"/>
      <c r="G36" s="4" t="s">
        <v>15</v>
      </c>
      <c r="H36" s="5"/>
    </row>
    <row r="37" spans="5:8" ht="12.75">
      <c r="E37" s="2">
        <f>SUM(E6:E35)</f>
        <v>7225000</v>
      </c>
      <c r="F37" s="2">
        <f>SUM(F6:F35)</f>
        <v>7819120.359999999</v>
      </c>
      <c r="G37" s="2">
        <f>SUM(G6:G35)</f>
        <v>15044120.360000001</v>
      </c>
      <c r="H37" s="2" t="s">
        <v>15</v>
      </c>
    </row>
    <row r="38" spans="5:7" ht="12.75">
      <c r="E38" s="2"/>
      <c r="F38" s="2"/>
      <c r="G38" s="2" t="s">
        <v>15</v>
      </c>
    </row>
    <row r="39" spans="1:8" ht="12.75">
      <c r="A39" t="s">
        <v>15</v>
      </c>
      <c r="C39" t="s">
        <v>15</v>
      </c>
      <c r="D39" t="s">
        <v>15</v>
      </c>
      <c r="E39" s="2" t="s">
        <v>15</v>
      </c>
      <c r="F39" s="2" t="s">
        <v>15</v>
      </c>
      <c r="G39" s="2" t="s">
        <v>15</v>
      </c>
      <c r="H39" s="2" t="s">
        <v>15</v>
      </c>
    </row>
    <row r="40" spans="1:8" ht="13.5" thickBot="1">
      <c r="A40" s="37" t="s">
        <v>105</v>
      </c>
      <c r="B40" s="34" t="s">
        <v>106</v>
      </c>
      <c r="C40" s="38"/>
      <c r="D40" s="37" t="s">
        <v>91</v>
      </c>
      <c r="E40" s="36" t="s">
        <v>107</v>
      </c>
      <c r="F40" s="35">
        <v>218723</v>
      </c>
      <c r="G40" s="2" t="s">
        <v>15</v>
      </c>
      <c r="H40" s="10" t="s">
        <v>15</v>
      </c>
    </row>
    <row r="41" spans="5:8" ht="13.5" thickTop="1">
      <c r="E41" s="2"/>
      <c r="F41" s="2"/>
      <c r="G41" s="2" t="s">
        <v>90</v>
      </c>
      <c r="H41" s="2">
        <f>+G37</f>
        <v>15044120.360000001</v>
      </c>
    </row>
    <row r="42" spans="5:8" ht="12.75">
      <c r="E42" s="20"/>
      <c r="F42" s="20"/>
      <c r="G42" s="20"/>
      <c r="H42" s="20"/>
    </row>
    <row r="43" ht="12.75">
      <c r="F43" s="3" t="s">
        <v>104</v>
      </c>
    </row>
    <row r="44" ht="12.75">
      <c r="D44" t="s">
        <v>15</v>
      </c>
    </row>
    <row r="45" spans="4:8" ht="12.75">
      <c r="D45" t="s">
        <v>15</v>
      </c>
      <c r="F45" t="s">
        <v>68</v>
      </c>
      <c r="H45" s="2">
        <v>193229000</v>
      </c>
    </row>
    <row r="46" spans="6:8" ht="13.5" thickBot="1">
      <c r="F46" t="s">
        <v>69</v>
      </c>
      <c r="H46" s="10">
        <v>89001062</v>
      </c>
    </row>
    <row r="47" spans="6:8" ht="13.5" thickTop="1">
      <c r="F47" t="s">
        <v>70</v>
      </c>
      <c r="H47" s="2">
        <f>SUM(H45:H46)</f>
        <v>282230062</v>
      </c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1200" verticalDpi="1200" orientation="portrait" scale="69" r:id="rId2"/>
  <headerFooter>
    <oddFooter>&amp;C&amp;Z&amp;F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customWidth="1"/>
    <col min="2" max="2" width="16.8515625" style="0" customWidth="1"/>
    <col min="3" max="3" width="27.57421875" style="0" customWidth="1"/>
    <col min="4" max="4" width="16.57421875" style="0" customWidth="1"/>
    <col min="5" max="5" width="14.28125" style="0" customWidth="1"/>
    <col min="6" max="6" width="18.140625" style="0" customWidth="1"/>
    <col min="7" max="7" width="19.421875" style="0" customWidth="1"/>
  </cols>
  <sheetData>
    <row r="1" spans="1:6" ht="20.25">
      <c r="A1" s="92" t="s">
        <v>71</v>
      </c>
      <c r="B1" s="92"/>
      <c r="C1" s="92"/>
      <c r="D1" s="92"/>
      <c r="E1" s="92"/>
      <c r="F1" s="92"/>
    </row>
    <row r="3" ht="12.75">
      <c r="G3" t="s">
        <v>20</v>
      </c>
    </row>
    <row r="4" spans="1:7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21</v>
      </c>
    </row>
    <row r="5" spans="1:7" ht="12.75">
      <c r="A5" s="5"/>
      <c r="B5" s="5"/>
      <c r="C5" s="5"/>
      <c r="D5" s="4"/>
      <c r="E5" s="4"/>
      <c r="F5" s="4" t="s">
        <v>15</v>
      </c>
      <c r="G5" s="5"/>
    </row>
    <row r="6" spans="1:6" ht="12.75">
      <c r="A6" t="s">
        <v>6</v>
      </c>
      <c r="B6" s="1" t="s">
        <v>75</v>
      </c>
      <c r="C6" t="s">
        <v>7</v>
      </c>
      <c r="D6" s="2" t="s">
        <v>66</v>
      </c>
      <c r="E6" s="2" t="s">
        <v>72</v>
      </c>
      <c r="F6" s="2">
        <f>SUM(D6:E6)</f>
        <v>0</v>
      </c>
    </row>
    <row r="7" spans="1:7" ht="12.75">
      <c r="A7" s="6" t="s">
        <v>56</v>
      </c>
      <c r="B7" s="8" t="s">
        <v>75</v>
      </c>
      <c r="C7" s="18" t="s">
        <v>52</v>
      </c>
      <c r="D7" s="15" t="s">
        <v>66</v>
      </c>
      <c r="E7" s="15" t="s">
        <v>72</v>
      </c>
      <c r="F7" s="15">
        <f>SUM(D7:E7)</f>
        <v>0</v>
      </c>
      <c r="G7" s="2" t="s">
        <v>15</v>
      </c>
    </row>
    <row r="8" spans="1:7" ht="13.5" thickBot="1">
      <c r="A8" s="11" t="s">
        <v>82</v>
      </c>
      <c r="B8" s="11" t="s">
        <v>75</v>
      </c>
      <c r="C8" s="17" t="s">
        <v>81</v>
      </c>
      <c r="D8" s="16">
        <v>0</v>
      </c>
      <c r="E8" s="16">
        <v>862715.63</v>
      </c>
      <c r="F8" s="16">
        <f>SUM(D8:E8)</f>
        <v>862715.63</v>
      </c>
      <c r="G8" s="12">
        <f>SUM(F6:F8)</f>
        <v>862715.63</v>
      </c>
    </row>
    <row r="9" spans="4:7" ht="12.75">
      <c r="D9" s="2"/>
      <c r="E9" s="2"/>
      <c r="F9" s="2" t="s">
        <v>15</v>
      </c>
      <c r="G9" t="s">
        <v>15</v>
      </c>
    </row>
    <row r="10" spans="1:6" ht="12.75">
      <c r="A10" s="6" t="s">
        <v>57</v>
      </c>
      <c r="B10" s="8" t="s">
        <v>74</v>
      </c>
      <c r="C10" s="18" t="s">
        <v>84</v>
      </c>
      <c r="D10" s="15">
        <v>1775000</v>
      </c>
      <c r="E10" s="15">
        <v>779158.75</v>
      </c>
      <c r="F10" s="15">
        <f>SUM(D10:E10)</f>
        <v>2554158.75</v>
      </c>
    </row>
    <row r="11" spans="1:7" ht="12.75">
      <c r="A11" t="s">
        <v>11</v>
      </c>
      <c r="B11" s="3" t="s">
        <v>61</v>
      </c>
      <c r="C11" t="s">
        <v>14</v>
      </c>
      <c r="D11" s="2" t="s">
        <v>66</v>
      </c>
      <c r="E11" s="2" t="s">
        <v>72</v>
      </c>
      <c r="F11" s="2">
        <f>SUM(D11:E11)</f>
        <v>0</v>
      </c>
      <c r="G11" s="2" t="s">
        <v>15</v>
      </c>
    </row>
    <row r="12" spans="1:7" ht="12.75">
      <c r="A12" s="6" t="s">
        <v>73</v>
      </c>
      <c r="B12" s="3" t="s">
        <v>74</v>
      </c>
      <c r="C12" s="18" t="s">
        <v>80</v>
      </c>
      <c r="D12" s="2">
        <v>0</v>
      </c>
      <c r="E12" s="2">
        <v>662281.88</v>
      </c>
      <c r="F12" s="2">
        <f>SUM(D12:E12)</f>
        <v>662281.88</v>
      </c>
      <c r="G12" s="2"/>
    </row>
    <row r="13" spans="1:6" ht="12.75">
      <c r="A13" t="s">
        <v>17</v>
      </c>
      <c r="B13" s="3" t="s">
        <v>74</v>
      </c>
      <c r="C13" t="s">
        <v>28</v>
      </c>
      <c r="D13" s="2">
        <v>0</v>
      </c>
      <c r="E13" s="2">
        <v>392948.13</v>
      </c>
      <c r="F13" s="2">
        <f>SUM(D13:E13)</f>
        <v>392948.13</v>
      </c>
    </row>
    <row r="14" spans="1:7" ht="13.5" thickBot="1">
      <c r="A14" s="13" t="s">
        <v>16</v>
      </c>
      <c r="B14" s="14" t="s">
        <v>74</v>
      </c>
      <c r="C14" s="13" t="s">
        <v>42</v>
      </c>
      <c r="D14" s="12">
        <v>0</v>
      </c>
      <c r="E14" s="12">
        <v>281633.75</v>
      </c>
      <c r="F14" s="12">
        <f>SUM(D14:E14)</f>
        <v>281633.75</v>
      </c>
      <c r="G14" s="12">
        <f>SUM(F10:F14)</f>
        <v>3891022.51</v>
      </c>
    </row>
    <row r="15" spans="3:6" ht="12.75">
      <c r="C15" t="s">
        <v>15</v>
      </c>
      <c r="D15" s="2"/>
      <c r="E15" s="2"/>
      <c r="F15" s="2" t="s">
        <v>15</v>
      </c>
    </row>
    <row r="16" spans="1:7" ht="13.5" thickBot="1">
      <c r="A16" s="13" t="s">
        <v>16</v>
      </c>
      <c r="B16" s="14" t="s">
        <v>76</v>
      </c>
      <c r="C16" s="13" t="s">
        <v>12</v>
      </c>
      <c r="D16" s="12">
        <v>0</v>
      </c>
      <c r="E16" s="12">
        <v>299956.88</v>
      </c>
      <c r="F16" s="12">
        <f>SUM(D16:E16)</f>
        <v>299956.88</v>
      </c>
      <c r="G16" s="12">
        <f>SUM(F16)</f>
        <v>299956.88</v>
      </c>
    </row>
    <row r="17" spans="2:6" ht="12.75">
      <c r="B17" t="s">
        <v>15</v>
      </c>
      <c r="C17" t="s">
        <v>15</v>
      </c>
      <c r="D17" s="2"/>
      <c r="E17" s="2"/>
      <c r="F17" s="2" t="s">
        <v>15</v>
      </c>
    </row>
    <row r="18" spans="1:7" ht="13.5" thickBot="1">
      <c r="A18" s="13" t="s">
        <v>19</v>
      </c>
      <c r="B18" s="14" t="s">
        <v>87</v>
      </c>
      <c r="C18" s="13" t="s">
        <v>30</v>
      </c>
      <c r="D18" s="12">
        <v>400000</v>
      </c>
      <c r="E18" s="12">
        <v>403831.61</v>
      </c>
      <c r="F18" s="12">
        <f>SUM(D18:E18)</f>
        <v>803831.61</v>
      </c>
      <c r="G18" s="12">
        <f>SUM(F18)</f>
        <v>803831.61</v>
      </c>
    </row>
    <row r="19" spans="2:7" ht="12.75">
      <c r="B19" t="s">
        <v>32</v>
      </c>
      <c r="D19" s="2"/>
      <c r="E19" s="2"/>
      <c r="F19" s="2"/>
      <c r="G19" s="2"/>
    </row>
    <row r="20" spans="2:7" ht="12.75">
      <c r="B20" s="3"/>
      <c r="D20" s="2"/>
      <c r="E20" s="2"/>
      <c r="F20" s="2"/>
      <c r="G20" s="2"/>
    </row>
    <row r="21" spans="4:6" ht="12.75">
      <c r="D21" s="2"/>
      <c r="E21" s="2"/>
      <c r="F21" s="2"/>
    </row>
    <row r="22" spans="1:6" ht="12.75">
      <c r="A22" t="s">
        <v>6</v>
      </c>
      <c r="B22" s="3" t="s">
        <v>77</v>
      </c>
      <c r="C22" t="s">
        <v>7</v>
      </c>
      <c r="D22" s="2" t="s">
        <v>66</v>
      </c>
      <c r="E22" s="2" t="s">
        <v>66</v>
      </c>
      <c r="F22" t="s">
        <v>66</v>
      </c>
    </row>
    <row r="23" spans="1:6" ht="12.75">
      <c r="A23" s="6" t="s">
        <v>56</v>
      </c>
      <c r="B23" s="8" t="s">
        <v>77</v>
      </c>
      <c r="C23" s="6" t="s">
        <v>52</v>
      </c>
      <c r="D23" s="9" t="s">
        <v>66</v>
      </c>
      <c r="E23" s="9" t="s">
        <v>66</v>
      </c>
      <c r="F23" t="s">
        <v>66</v>
      </c>
    </row>
    <row r="24" spans="1:6" ht="12.75">
      <c r="A24" s="8" t="s">
        <v>82</v>
      </c>
      <c r="B24" s="8" t="s">
        <v>77</v>
      </c>
      <c r="C24" s="6" t="s">
        <v>81</v>
      </c>
      <c r="D24" s="15">
        <v>555000</v>
      </c>
      <c r="E24" s="15">
        <v>575143.75</v>
      </c>
      <c r="F24" s="2">
        <f>SUM(D24:E24)</f>
        <v>1130143.75</v>
      </c>
    </row>
    <row r="25" spans="1:6" ht="12.75">
      <c r="A25" t="s">
        <v>17</v>
      </c>
      <c r="B25" s="3" t="s">
        <v>78</v>
      </c>
      <c r="C25" t="s">
        <v>13</v>
      </c>
      <c r="D25" s="15">
        <v>995000</v>
      </c>
      <c r="E25" s="15">
        <v>392948.13</v>
      </c>
      <c r="F25" s="2">
        <f>SUM(D25:E25)</f>
        <v>1387948.13</v>
      </c>
    </row>
    <row r="26" spans="1:6" ht="12.75">
      <c r="A26" s="6" t="s">
        <v>57</v>
      </c>
      <c r="B26" s="8" t="s">
        <v>78</v>
      </c>
      <c r="C26" s="6" t="s">
        <v>83</v>
      </c>
      <c r="D26" s="15">
        <v>0</v>
      </c>
      <c r="E26" s="15">
        <v>752533.75</v>
      </c>
      <c r="F26" s="15">
        <f>SUM(D26:E26)</f>
        <v>752533.75</v>
      </c>
    </row>
    <row r="27" spans="1:6" ht="12.75">
      <c r="A27" t="s">
        <v>11</v>
      </c>
      <c r="B27" s="3" t="s">
        <v>78</v>
      </c>
      <c r="C27" t="s">
        <v>14</v>
      </c>
      <c r="D27" s="2" t="s">
        <v>66</v>
      </c>
      <c r="E27" s="2" t="s">
        <v>66</v>
      </c>
      <c r="F27" s="2" t="s">
        <v>66</v>
      </c>
    </row>
    <row r="28" spans="1:6" ht="12.75">
      <c r="A28" s="6" t="s">
        <v>73</v>
      </c>
      <c r="B28" s="3" t="s">
        <v>78</v>
      </c>
      <c r="C28" s="6" t="s">
        <v>80</v>
      </c>
      <c r="D28" s="2">
        <v>5000</v>
      </c>
      <c r="E28" s="2">
        <v>662281.88</v>
      </c>
      <c r="F28" s="15">
        <f>SUM(D28:E28)</f>
        <v>667281.88</v>
      </c>
    </row>
    <row r="29" spans="1:7" ht="13.5" thickBot="1">
      <c r="A29" s="13" t="s">
        <v>16</v>
      </c>
      <c r="B29" s="14" t="s">
        <v>78</v>
      </c>
      <c r="C29" s="13" t="s">
        <v>33</v>
      </c>
      <c r="D29" s="12">
        <v>650000</v>
      </c>
      <c r="E29" s="12">
        <v>281633.75</v>
      </c>
      <c r="F29" s="12">
        <f>SUM(D29:E29)</f>
        <v>931633.75</v>
      </c>
      <c r="G29" s="12">
        <f>SUM(F22:F29)</f>
        <v>4869541.26</v>
      </c>
    </row>
    <row r="30" spans="3:6" ht="12.75">
      <c r="C30" t="s">
        <v>15</v>
      </c>
      <c r="D30" s="2"/>
      <c r="E30" s="2"/>
      <c r="F30" s="2" t="s">
        <v>15</v>
      </c>
    </row>
    <row r="31" spans="1:7" ht="13.5" thickBot="1">
      <c r="A31" s="13" t="s">
        <v>16</v>
      </c>
      <c r="B31" s="14" t="s">
        <v>79</v>
      </c>
      <c r="C31" s="13" t="s">
        <v>12</v>
      </c>
      <c r="D31" s="12">
        <v>575000</v>
      </c>
      <c r="E31" s="12">
        <v>299958.88</v>
      </c>
      <c r="F31" s="12">
        <f>SUM(D31:E31)</f>
        <v>874958.88</v>
      </c>
      <c r="G31" s="12">
        <f>SUM(F31)</f>
        <v>874958.88</v>
      </c>
    </row>
    <row r="32" spans="1:7" ht="12.75">
      <c r="A32" t="s">
        <v>15</v>
      </c>
      <c r="B32" s="3"/>
      <c r="D32" s="2"/>
      <c r="E32" s="2"/>
      <c r="F32" s="2"/>
      <c r="G32" s="2"/>
    </row>
    <row r="33" spans="1:7" ht="12.75">
      <c r="A33" t="s">
        <v>15</v>
      </c>
      <c r="C33" t="s">
        <v>15</v>
      </c>
      <c r="D33" s="2" t="s">
        <v>15</v>
      </c>
      <c r="E33" s="2" t="s">
        <v>15</v>
      </c>
      <c r="F33" s="2" t="s">
        <v>15</v>
      </c>
      <c r="G33" s="2" t="s">
        <v>15</v>
      </c>
    </row>
    <row r="34" spans="4:7" ht="12.75">
      <c r="D34" s="4"/>
      <c r="E34" s="4"/>
      <c r="F34" s="4" t="s">
        <v>15</v>
      </c>
      <c r="G34" s="5"/>
    </row>
    <row r="35" spans="4:7" ht="12.75">
      <c r="D35" s="2">
        <f>SUM(D6:D33)</f>
        <v>4955000</v>
      </c>
      <c r="E35" s="2">
        <f>SUM(E6:E33)</f>
        <v>6647026.769999999</v>
      </c>
      <c r="F35" s="2">
        <f>SUM(F6:F33)</f>
        <v>11602026.770000001</v>
      </c>
      <c r="G35" s="2">
        <f>SUM(G6:G33)</f>
        <v>11602026.770000001</v>
      </c>
    </row>
    <row r="36" spans="4:6" ht="12.75">
      <c r="D36" s="2"/>
      <c r="E36" s="2"/>
      <c r="F36" s="2">
        <f>SUM(D35:E35)</f>
        <v>11602026.77</v>
      </c>
    </row>
    <row r="37" spans="4:6" ht="12.75">
      <c r="D37" s="2"/>
      <c r="E37" s="2"/>
      <c r="F37" s="2"/>
    </row>
    <row r="38" spans="4:7" ht="13.5" thickBot="1">
      <c r="D38" s="2"/>
      <c r="E38" s="2"/>
      <c r="F38" s="2" t="s">
        <v>85</v>
      </c>
      <c r="G38" s="10">
        <v>1779000</v>
      </c>
    </row>
    <row r="39" spans="4:7" ht="13.5" thickTop="1">
      <c r="D39" s="2"/>
      <c r="E39" s="2"/>
      <c r="F39" s="2" t="s">
        <v>86</v>
      </c>
      <c r="G39" s="2">
        <f>SUM(G35:G38)</f>
        <v>13381026.770000001</v>
      </c>
    </row>
    <row r="41" ht="12.75">
      <c r="E41" s="3" t="s">
        <v>67</v>
      </c>
    </row>
    <row r="42" ht="12.75">
      <c r="C42" t="s">
        <v>15</v>
      </c>
    </row>
    <row r="43" spans="3:7" ht="12.75">
      <c r="C43" t="s">
        <v>15</v>
      </c>
      <c r="E43" t="s">
        <v>68</v>
      </c>
      <c r="G43" s="2">
        <v>157755000</v>
      </c>
    </row>
    <row r="44" spans="5:7" ht="13.5" thickBot="1">
      <c r="E44" t="s">
        <v>69</v>
      </c>
      <c r="G44" s="10">
        <v>74264731</v>
      </c>
    </row>
    <row r="45" spans="5:7" ht="13.5" thickTop="1">
      <c r="E45" t="s">
        <v>70</v>
      </c>
      <c r="G45" s="2">
        <f>SUM(G43:G44)</f>
        <v>232019731</v>
      </c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600" verticalDpi="600" orientation="portrait" scale="71" r:id="rId1"/>
  <headerFooter alignWithMargins="0">
    <oddFooter>&amp;L&amp;Z&amp;F&amp;R&amp;D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customWidth="1"/>
    <col min="2" max="2" width="16.8515625" style="0" customWidth="1"/>
    <col min="3" max="3" width="19.57421875" style="0" customWidth="1"/>
    <col min="4" max="4" width="16.57421875" style="0" customWidth="1"/>
    <col min="5" max="5" width="14.28125" style="0" customWidth="1"/>
    <col min="6" max="6" width="18.140625" style="0" customWidth="1"/>
    <col min="7" max="7" width="19.421875" style="0" customWidth="1"/>
  </cols>
  <sheetData>
    <row r="1" spans="1:6" ht="20.25">
      <c r="A1" s="92" t="s">
        <v>58</v>
      </c>
      <c r="B1" s="93"/>
      <c r="C1" s="93"/>
      <c r="D1" s="93"/>
      <c r="E1" s="93"/>
      <c r="F1" s="93"/>
    </row>
    <row r="3" ht="12.75">
      <c r="G3" t="s">
        <v>20</v>
      </c>
    </row>
    <row r="4" spans="1:7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21</v>
      </c>
    </row>
    <row r="5" spans="1:7" ht="12.75">
      <c r="A5" s="5"/>
      <c r="B5" s="5"/>
      <c r="C5" s="5"/>
      <c r="D5" s="4"/>
      <c r="E5" s="4"/>
      <c r="F5" s="4" t="s">
        <v>15</v>
      </c>
      <c r="G5" s="5"/>
    </row>
    <row r="6" spans="1:6" ht="12.75">
      <c r="A6" t="s">
        <v>6</v>
      </c>
      <c r="B6" s="1" t="s">
        <v>60</v>
      </c>
      <c r="C6" t="s">
        <v>7</v>
      </c>
      <c r="D6" s="2">
        <v>455000</v>
      </c>
      <c r="E6" s="2">
        <v>10237.5</v>
      </c>
      <c r="F6" s="2">
        <f aca="true" t="shared" si="0" ref="F6:F28">SUM(D6:E6)</f>
        <v>465237.5</v>
      </c>
    </row>
    <row r="7" spans="1:7" ht="12.75">
      <c r="A7" s="6" t="s">
        <v>56</v>
      </c>
      <c r="B7" s="8" t="s">
        <v>60</v>
      </c>
      <c r="C7" s="6" t="s">
        <v>52</v>
      </c>
      <c r="D7" s="9">
        <v>0</v>
      </c>
      <c r="E7" s="9">
        <v>816201.25</v>
      </c>
      <c r="F7" s="9">
        <f t="shared" si="0"/>
        <v>816201.25</v>
      </c>
      <c r="G7" s="2">
        <f>SUM(F6:F7)</f>
        <v>1281438.75</v>
      </c>
    </row>
    <row r="8" spans="4:7" ht="12.75">
      <c r="D8" s="2"/>
      <c r="E8" s="2"/>
      <c r="F8" s="2" t="s">
        <v>15</v>
      </c>
      <c r="G8" t="s">
        <v>15</v>
      </c>
    </row>
    <row r="9" spans="1:6" ht="12.75">
      <c r="A9" s="6" t="s">
        <v>57</v>
      </c>
      <c r="B9" s="8" t="s">
        <v>61</v>
      </c>
      <c r="C9" s="6" t="s">
        <v>52</v>
      </c>
      <c r="D9" s="9">
        <v>1650000</v>
      </c>
      <c r="E9" s="9">
        <v>803908.75</v>
      </c>
      <c r="F9" s="9">
        <f t="shared" si="0"/>
        <v>2453908.75</v>
      </c>
    </row>
    <row r="10" spans="1:7" ht="12.75">
      <c r="A10" t="s">
        <v>11</v>
      </c>
      <c r="B10" s="3" t="s">
        <v>61</v>
      </c>
      <c r="C10" t="s">
        <v>14</v>
      </c>
      <c r="D10" s="2">
        <v>0</v>
      </c>
      <c r="E10" s="2">
        <v>713178.75</v>
      </c>
      <c r="F10" s="2">
        <f t="shared" si="0"/>
        <v>713178.75</v>
      </c>
      <c r="G10" s="2" t="s">
        <v>15</v>
      </c>
    </row>
    <row r="11" spans="1:6" ht="12.75">
      <c r="A11" t="s">
        <v>17</v>
      </c>
      <c r="B11" s="3" t="s">
        <v>61</v>
      </c>
      <c r="C11" t="s">
        <v>28</v>
      </c>
      <c r="D11" s="2">
        <v>0</v>
      </c>
      <c r="E11" s="2">
        <v>402210.63</v>
      </c>
      <c r="F11" s="2">
        <f t="shared" si="0"/>
        <v>402210.63</v>
      </c>
    </row>
    <row r="12" spans="1:7" ht="12.75">
      <c r="A12" t="s">
        <v>16</v>
      </c>
      <c r="B12" s="3" t="s">
        <v>61</v>
      </c>
      <c r="C12" t="s">
        <v>42</v>
      </c>
      <c r="D12" s="2">
        <v>0</v>
      </c>
      <c r="E12" s="2">
        <v>291083.75</v>
      </c>
      <c r="F12" s="2">
        <f t="shared" si="0"/>
        <v>291083.75</v>
      </c>
      <c r="G12" s="2">
        <f>SUM(F9:F12)</f>
        <v>3860381.88</v>
      </c>
    </row>
    <row r="13" spans="3:6" ht="12.75">
      <c r="C13" t="s">
        <v>15</v>
      </c>
      <c r="D13" s="2"/>
      <c r="E13" s="2"/>
      <c r="F13" s="2" t="s">
        <v>15</v>
      </c>
    </row>
    <row r="14" spans="1:7" ht="12.75">
      <c r="A14" t="s">
        <v>16</v>
      </c>
      <c r="B14" s="3" t="s">
        <v>62</v>
      </c>
      <c r="C14" t="s">
        <v>12</v>
      </c>
      <c r="D14" s="2">
        <v>0</v>
      </c>
      <c r="E14" s="2">
        <v>309669.38</v>
      </c>
      <c r="F14" s="2">
        <f t="shared" si="0"/>
        <v>309669.38</v>
      </c>
      <c r="G14" s="2">
        <f>SUM(F14)</f>
        <v>309669.38</v>
      </c>
    </row>
    <row r="15" spans="2:6" ht="12.75">
      <c r="B15" t="s">
        <v>15</v>
      </c>
      <c r="C15" t="s">
        <v>15</v>
      </c>
      <c r="D15" s="2"/>
      <c r="E15" s="2"/>
      <c r="F15" s="2" t="s">
        <v>15</v>
      </c>
    </row>
    <row r="16" spans="1:7" ht="12.75">
      <c r="A16" t="s">
        <v>19</v>
      </c>
      <c r="B16" s="3" t="s">
        <v>63</v>
      </c>
      <c r="C16" t="s">
        <v>30</v>
      </c>
      <c r="D16" s="2">
        <v>380000</v>
      </c>
      <c r="E16" s="2">
        <v>422073.13</v>
      </c>
      <c r="F16" s="2">
        <f>SUM(D16:E16)</f>
        <v>802073.13</v>
      </c>
      <c r="G16" s="2">
        <f>SUM(F16)</f>
        <v>802073.13</v>
      </c>
    </row>
    <row r="17" spans="2:7" ht="12.75">
      <c r="B17" t="s">
        <v>32</v>
      </c>
      <c r="D17" s="2"/>
      <c r="E17" s="2"/>
      <c r="F17" s="2"/>
      <c r="G17" s="2"/>
    </row>
    <row r="18" spans="2:7" ht="12.75">
      <c r="B18" s="3"/>
      <c r="D18" s="2"/>
      <c r="E18" s="2"/>
      <c r="F18" s="2"/>
      <c r="G18" s="2"/>
    </row>
    <row r="19" spans="4:6" ht="12.75">
      <c r="D19" s="2"/>
      <c r="E19" s="2"/>
      <c r="F19" s="2"/>
    </row>
    <row r="20" spans="1:6" ht="12.75">
      <c r="A20" t="s">
        <v>6</v>
      </c>
      <c r="B20" s="3" t="s">
        <v>64</v>
      </c>
      <c r="C20" t="s">
        <v>7</v>
      </c>
      <c r="D20" s="2" t="s">
        <v>66</v>
      </c>
      <c r="E20" s="2" t="s">
        <v>66</v>
      </c>
      <c r="F20" s="2">
        <f t="shared" si="0"/>
        <v>0</v>
      </c>
    </row>
    <row r="21" spans="1:7" ht="12.75">
      <c r="A21" s="6" t="s">
        <v>56</v>
      </c>
      <c r="B21" s="8" t="s">
        <v>64</v>
      </c>
      <c r="C21" s="6" t="s">
        <v>52</v>
      </c>
      <c r="D21" s="9">
        <v>1810000</v>
      </c>
      <c r="E21" s="9">
        <v>816201.25</v>
      </c>
      <c r="F21" s="9">
        <f t="shared" si="0"/>
        <v>2626201.25</v>
      </c>
      <c r="G21" s="2">
        <f>SUM(F20:F21)</f>
        <v>2626201.25</v>
      </c>
    </row>
    <row r="22" spans="3:6" ht="12.75">
      <c r="C22" t="s">
        <v>15</v>
      </c>
      <c r="D22" s="2"/>
      <c r="E22" s="2"/>
      <c r="F22" s="2" t="s">
        <v>15</v>
      </c>
    </row>
    <row r="23" spans="1:6" ht="12.75">
      <c r="A23" t="s">
        <v>17</v>
      </c>
      <c r="B23" s="3" t="s">
        <v>65</v>
      </c>
      <c r="C23" t="s">
        <v>13</v>
      </c>
      <c r="D23" s="2">
        <v>975000</v>
      </c>
      <c r="E23" s="2">
        <v>402210.63</v>
      </c>
      <c r="F23" s="2">
        <f t="shared" si="0"/>
        <v>1377210.63</v>
      </c>
    </row>
    <row r="24" spans="1:6" ht="12.75">
      <c r="A24" s="6" t="s">
        <v>57</v>
      </c>
      <c r="B24" s="8" t="s">
        <v>65</v>
      </c>
      <c r="C24" s="6" t="s">
        <v>54</v>
      </c>
      <c r="D24" s="9">
        <v>0</v>
      </c>
      <c r="E24" s="9">
        <v>779158.75</v>
      </c>
      <c r="F24" s="9">
        <f t="shared" si="0"/>
        <v>779158.75</v>
      </c>
    </row>
    <row r="25" spans="1:6" ht="12.75">
      <c r="A25" t="s">
        <v>11</v>
      </c>
      <c r="B25" s="3" t="s">
        <v>65</v>
      </c>
      <c r="C25" t="s">
        <v>14</v>
      </c>
      <c r="D25" s="2">
        <v>25000</v>
      </c>
      <c r="E25" s="2">
        <v>713178.75</v>
      </c>
      <c r="F25" s="2">
        <f t="shared" si="0"/>
        <v>738178.75</v>
      </c>
    </row>
    <row r="26" spans="1:7" ht="12.75">
      <c r="A26" t="s">
        <v>16</v>
      </c>
      <c r="B26" s="3" t="s">
        <v>65</v>
      </c>
      <c r="C26" t="s">
        <v>33</v>
      </c>
      <c r="D26" s="2">
        <v>630000</v>
      </c>
      <c r="E26" s="2">
        <v>291083.75</v>
      </c>
      <c r="F26" s="2">
        <f t="shared" si="0"/>
        <v>921083.75</v>
      </c>
      <c r="G26" s="2">
        <f>SUM(F23:F26)</f>
        <v>3815631.88</v>
      </c>
    </row>
    <row r="27" spans="3:6" ht="12.75">
      <c r="C27" t="s">
        <v>15</v>
      </c>
      <c r="D27" s="2"/>
      <c r="E27" s="2"/>
      <c r="F27" s="2" t="s">
        <v>15</v>
      </c>
    </row>
    <row r="28" spans="1:7" ht="12.75">
      <c r="A28" t="s">
        <v>16</v>
      </c>
      <c r="B28" s="3" t="s">
        <v>59</v>
      </c>
      <c r="C28" t="s">
        <v>12</v>
      </c>
      <c r="D28" s="2">
        <v>555000</v>
      </c>
      <c r="E28" s="2">
        <v>309669.38</v>
      </c>
      <c r="F28" s="2">
        <f t="shared" si="0"/>
        <v>864669.38</v>
      </c>
      <c r="G28" s="2">
        <f>SUM(F28)</f>
        <v>864669.38</v>
      </c>
    </row>
    <row r="29" spans="1:7" ht="12.75">
      <c r="A29" t="s">
        <v>15</v>
      </c>
      <c r="B29" s="3"/>
      <c r="D29" s="2"/>
      <c r="E29" s="2"/>
      <c r="F29" s="2"/>
      <c r="G29" s="2"/>
    </row>
    <row r="30" spans="1:7" ht="12.75">
      <c r="A30" t="s">
        <v>15</v>
      </c>
      <c r="C30" t="s">
        <v>15</v>
      </c>
      <c r="D30" s="2" t="s">
        <v>15</v>
      </c>
      <c r="E30" s="2" t="s">
        <v>15</v>
      </c>
      <c r="F30" s="2" t="s">
        <v>15</v>
      </c>
      <c r="G30" s="2" t="s">
        <v>15</v>
      </c>
    </row>
    <row r="31" spans="4:6" ht="12.75">
      <c r="D31" s="4"/>
      <c r="E31" s="4"/>
      <c r="F31" s="4" t="s">
        <v>15</v>
      </c>
    </row>
    <row r="32" spans="4:7" ht="12.75">
      <c r="D32" s="2">
        <f>SUM(D6:D30)</f>
        <v>6480000</v>
      </c>
      <c r="E32" s="2">
        <f>SUM(E6:E30)</f>
        <v>7080065.649999999</v>
      </c>
      <c r="F32" s="2">
        <f>SUM(F6:F30)</f>
        <v>13560065.65</v>
      </c>
      <c r="G32" s="2">
        <f>SUM(G6:G30)</f>
        <v>13560065.65</v>
      </c>
    </row>
    <row r="33" spans="4:6" ht="12.75">
      <c r="D33" s="2"/>
      <c r="E33" s="2"/>
      <c r="F33" s="2">
        <f>SUM(D32:E32)</f>
        <v>13560065.649999999</v>
      </c>
    </row>
    <row r="34" spans="4:6" ht="12.75">
      <c r="D34" s="2"/>
      <c r="E34" s="2"/>
      <c r="F34" s="2"/>
    </row>
    <row r="36" ht="12.75">
      <c r="E36" s="3" t="s">
        <v>67</v>
      </c>
    </row>
    <row r="37" ht="12.75">
      <c r="C37" t="s">
        <v>15</v>
      </c>
    </row>
    <row r="38" spans="3:7" ht="12.75">
      <c r="C38" t="s">
        <v>15</v>
      </c>
      <c r="E38" t="s">
        <v>68</v>
      </c>
      <c r="G38" s="2">
        <v>157755000</v>
      </c>
    </row>
    <row r="39" spans="5:7" ht="13.5" thickBot="1">
      <c r="E39" t="s">
        <v>69</v>
      </c>
      <c r="G39" s="10">
        <v>74264731</v>
      </c>
    </row>
    <row r="40" spans="5:7" ht="13.5" thickTop="1">
      <c r="E40" t="s">
        <v>70</v>
      </c>
      <c r="G40" s="2">
        <f>SUM(G38:G39)</f>
        <v>232019731</v>
      </c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600" verticalDpi="600" orientation="portrait" scale="75" r:id="rId1"/>
  <headerFooter alignWithMargins="0">
    <oddFooter>&amp;L&amp;Z&amp;F&amp;R&amp;D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421875" style="0" customWidth="1"/>
    <col min="2" max="2" width="16.8515625" style="0" customWidth="1"/>
    <col min="3" max="3" width="19.57421875" style="0" customWidth="1"/>
    <col min="4" max="4" width="16.57421875" style="0" customWidth="1"/>
    <col min="5" max="5" width="14.28125" style="0" customWidth="1"/>
    <col min="6" max="6" width="18.140625" style="0" customWidth="1"/>
    <col min="7" max="7" width="13.8515625" style="0" bestFit="1" customWidth="1"/>
  </cols>
  <sheetData>
    <row r="1" spans="1:6" ht="20.25">
      <c r="A1" s="92" t="s">
        <v>34</v>
      </c>
      <c r="B1" s="93"/>
      <c r="C1" s="93"/>
      <c r="D1" s="93"/>
      <c r="E1" s="93"/>
      <c r="F1" s="93"/>
    </row>
    <row r="3" ht="12.75">
      <c r="G3" t="s">
        <v>20</v>
      </c>
    </row>
    <row r="4" spans="1:7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21</v>
      </c>
    </row>
    <row r="5" spans="1:7" ht="12.75">
      <c r="A5" s="5"/>
      <c r="B5" s="5"/>
      <c r="C5" s="5"/>
      <c r="D5" s="4"/>
      <c r="E5" s="4"/>
      <c r="F5" s="4" t="s">
        <v>15</v>
      </c>
      <c r="G5" s="5"/>
    </row>
    <row r="6" spans="1:6" ht="12.75">
      <c r="A6" t="s">
        <v>6</v>
      </c>
      <c r="B6" s="1" t="s">
        <v>35</v>
      </c>
      <c r="C6" t="s">
        <v>7</v>
      </c>
      <c r="D6" s="2">
        <v>1260000</v>
      </c>
      <c r="E6" s="2">
        <v>40162.5</v>
      </c>
      <c r="F6" s="2">
        <f aca="true" t="shared" si="0" ref="F6:F28">SUM(D6:E6)</f>
        <v>1300162.5</v>
      </c>
    </row>
    <row r="7" spans="1:7" ht="12.75">
      <c r="A7" s="6" t="s">
        <v>56</v>
      </c>
      <c r="B7" s="8" t="s">
        <v>35</v>
      </c>
      <c r="C7" s="6" t="s">
        <v>52</v>
      </c>
      <c r="D7" s="9">
        <v>0</v>
      </c>
      <c r="E7" s="9">
        <v>842951.25</v>
      </c>
      <c r="F7" s="9">
        <f t="shared" si="0"/>
        <v>842951.25</v>
      </c>
      <c r="G7" s="2">
        <f>SUM(F6:F7)</f>
        <v>2143113.75</v>
      </c>
    </row>
    <row r="8" spans="4:7" ht="12.75">
      <c r="D8" s="2"/>
      <c r="E8" s="2"/>
      <c r="F8" s="2" t="s">
        <v>15</v>
      </c>
      <c r="G8" t="s">
        <v>15</v>
      </c>
    </row>
    <row r="9" spans="1:6" ht="12.75">
      <c r="A9" s="6" t="s">
        <v>57</v>
      </c>
      <c r="B9" s="8" t="s">
        <v>36</v>
      </c>
      <c r="C9" s="6" t="s">
        <v>52</v>
      </c>
      <c r="D9" s="9">
        <v>1540000</v>
      </c>
      <c r="E9" s="9">
        <v>762685.85</v>
      </c>
      <c r="F9" s="9">
        <f t="shared" si="0"/>
        <v>2302685.85</v>
      </c>
    </row>
    <row r="10" spans="1:7" ht="12.75">
      <c r="A10" t="s">
        <v>11</v>
      </c>
      <c r="B10" s="3" t="s">
        <v>36</v>
      </c>
      <c r="C10" t="s">
        <v>14</v>
      </c>
      <c r="D10" s="2">
        <v>0</v>
      </c>
      <c r="E10" s="2">
        <v>713678.75</v>
      </c>
      <c r="F10" s="2">
        <f t="shared" si="0"/>
        <v>713678.75</v>
      </c>
      <c r="G10" s="2" t="s">
        <v>15</v>
      </c>
    </row>
    <row r="11" spans="1:6" ht="12.75">
      <c r="A11" t="s">
        <v>17</v>
      </c>
      <c r="B11" s="3" t="s">
        <v>36</v>
      </c>
      <c r="C11" t="s">
        <v>28</v>
      </c>
      <c r="D11" s="2">
        <v>0</v>
      </c>
      <c r="E11" s="2">
        <v>409410.63</v>
      </c>
      <c r="F11" s="2">
        <f t="shared" si="0"/>
        <v>409410.63</v>
      </c>
    </row>
    <row r="12" spans="1:7" ht="12.75">
      <c r="A12" t="s">
        <v>16</v>
      </c>
      <c r="B12" s="3" t="s">
        <v>36</v>
      </c>
      <c r="C12" t="s">
        <v>42</v>
      </c>
      <c r="D12" s="2">
        <v>0</v>
      </c>
      <c r="E12" s="2">
        <v>297283.75</v>
      </c>
      <c r="F12" s="2">
        <f t="shared" si="0"/>
        <v>297283.75</v>
      </c>
      <c r="G12" s="2">
        <f>SUM(F9:F12)</f>
        <v>3723058.98</v>
      </c>
    </row>
    <row r="13" spans="3:6" ht="12.75">
      <c r="C13" t="s">
        <v>15</v>
      </c>
      <c r="D13" s="2"/>
      <c r="E13" s="2"/>
      <c r="F13" s="2" t="s">
        <v>15</v>
      </c>
    </row>
    <row r="14" spans="1:7" ht="12.75">
      <c r="A14" t="s">
        <v>16</v>
      </c>
      <c r="B14" s="3" t="s">
        <v>41</v>
      </c>
      <c r="C14" t="s">
        <v>12</v>
      </c>
      <c r="D14" s="2">
        <v>0</v>
      </c>
      <c r="E14" s="2">
        <v>317769.38</v>
      </c>
      <c r="F14" s="2">
        <f t="shared" si="0"/>
        <v>317769.38</v>
      </c>
      <c r="G14" s="2">
        <f>SUM(F14)</f>
        <v>317769.38</v>
      </c>
    </row>
    <row r="15" spans="2:6" ht="12.75">
      <c r="B15" t="s">
        <v>15</v>
      </c>
      <c r="C15" t="s">
        <v>15</v>
      </c>
      <c r="D15" s="2"/>
      <c r="E15" s="2"/>
      <c r="F15" s="2" t="s">
        <v>15</v>
      </c>
    </row>
    <row r="16" spans="1:7" ht="12.75">
      <c r="A16" t="s">
        <v>19</v>
      </c>
      <c r="B16" s="3" t="s">
        <v>37</v>
      </c>
      <c r="C16" t="s">
        <v>30</v>
      </c>
      <c r="D16" s="2">
        <v>360000</v>
      </c>
      <c r="E16" s="2">
        <v>392901</v>
      </c>
      <c r="F16" s="2">
        <f>SUM(D16:E16)</f>
        <v>752901</v>
      </c>
      <c r="G16" s="2">
        <f>SUM(F16)</f>
        <v>752901</v>
      </c>
    </row>
    <row r="17" spans="2:7" ht="12.75">
      <c r="B17" t="s">
        <v>32</v>
      </c>
      <c r="D17" s="2"/>
      <c r="E17" s="2"/>
      <c r="F17" s="2"/>
      <c r="G17" s="2"/>
    </row>
    <row r="18" spans="2:7" ht="12.75">
      <c r="B18" s="3"/>
      <c r="D18" s="2"/>
      <c r="E18" s="2"/>
      <c r="F18" s="2"/>
      <c r="G18" s="2"/>
    </row>
    <row r="19" spans="4:6" ht="12.75">
      <c r="D19" s="2"/>
      <c r="E19" s="2"/>
      <c r="F19" s="2"/>
    </row>
    <row r="20" spans="1:6" ht="12.75">
      <c r="A20" t="s">
        <v>6</v>
      </c>
      <c r="B20" s="3" t="s">
        <v>38</v>
      </c>
      <c r="C20" t="s">
        <v>7</v>
      </c>
      <c r="D20" s="2">
        <v>0</v>
      </c>
      <c r="E20" s="2">
        <v>10237.5</v>
      </c>
      <c r="F20" s="2">
        <f t="shared" si="0"/>
        <v>10237.5</v>
      </c>
    </row>
    <row r="21" spans="1:7" ht="12.75">
      <c r="A21" s="6" t="s">
        <v>56</v>
      </c>
      <c r="B21" s="8" t="s">
        <v>38</v>
      </c>
      <c r="C21" s="6" t="s">
        <v>52</v>
      </c>
      <c r="D21" s="9">
        <v>1070000</v>
      </c>
      <c r="E21" s="9">
        <v>842951.25</v>
      </c>
      <c r="F21" s="9">
        <f t="shared" si="0"/>
        <v>1912951.25</v>
      </c>
      <c r="G21" s="2">
        <f>SUM(F20:F21)</f>
        <v>1923188.75</v>
      </c>
    </row>
    <row r="22" spans="3:6" ht="12.75">
      <c r="C22" t="s">
        <v>15</v>
      </c>
      <c r="D22" s="2"/>
      <c r="E22" s="2"/>
      <c r="F22" s="2" t="s">
        <v>15</v>
      </c>
    </row>
    <row r="23" spans="1:6" ht="12.75">
      <c r="A23" t="s">
        <v>17</v>
      </c>
      <c r="B23" s="3" t="s">
        <v>39</v>
      </c>
      <c r="C23" t="s">
        <v>13</v>
      </c>
      <c r="D23" s="2">
        <v>960000</v>
      </c>
      <c r="E23" s="2">
        <v>409410.63</v>
      </c>
      <c r="F23" s="2">
        <f t="shared" si="0"/>
        <v>1369410.63</v>
      </c>
    </row>
    <row r="24" spans="1:6" ht="12.75">
      <c r="A24" s="6" t="s">
        <v>57</v>
      </c>
      <c r="B24" s="8" t="s">
        <v>39</v>
      </c>
      <c r="C24" s="6" t="s">
        <v>54</v>
      </c>
      <c r="D24" s="9">
        <v>0</v>
      </c>
      <c r="E24" s="9">
        <v>803908.75</v>
      </c>
      <c r="F24" s="9">
        <f t="shared" si="0"/>
        <v>803908.75</v>
      </c>
    </row>
    <row r="25" spans="1:6" ht="12.75">
      <c r="A25" t="s">
        <v>11</v>
      </c>
      <c r="B25" s="3" t="s">
        <v>39</v>
      </c>
      <c r="C25" t="s">
        <v>14</v>
      </c>
      <c r="D25" s="2">
        <v>25000</v>
      </c>
      <c r="E25" s="2">
        <v>713678.75</v>
      </c>
      <c r="F25" s="2">
        <f t="shared" si="0"/>
        <v>738678.75</v>
      </c>
    </row>
    <row r="26" spans="1:7" ht="12.75">
      <c r="A26" t="s">
        <v>16</v>
      </c>
      <c r="B26" s="3" t="s">
        <v>39</v>
      </c>
      <c r="C26" t="s">
        <v>33</v>
      </c>
      <c r="D26" s="2">
        <v>620000</v>
      </c>
      <c r="E26" s="2">
        <v>297283.75</v>
      </c>
      <c r="F26" s="2">
        <f t="shared" si="0"/>
        <v>917283.75</v>
      </c>
      <c r="G26" s="2">
        <f>SUM(F23:F26)</f>
        <v>3829281.88</v>
      </c>
    </row>
    <row r="27" spans="3:6" ht="12.75">
      <c r="C27" t="s">
        <v>15</v>
      </c>
      <c r="D27" s="2"/>
      <c r="E27" s="2"/>
      <c r="F27" s="2" t="s">
        <v>15</v>
      </c>
    </row>
    <row r="28" spans="1:7" ht="12.75">
      <c r="A28" t="s">
        <v>16</v>
      </c>
      <c r="B28" s="3" t="s">
        <v>40</v>
      </c>
      <c r="C28" t="s">
        <v>12</v>
      </c>
      <c r="D28" s="2">
        <v>540000</v>
      </c>
      <c r="E28" s="2">
        <v>317769.38</v>
      </c>
      <c r="F28" s="2">
        <f t="shared" si="0"/>
        <v>857769.38</v>
      </c>
      <c r="G28" s="2">
        <f>SUM(F28)</f>
        <v>857769.38</v>
      </c>
    </row>
    <row r="29" spans="1:7" ht="12.75">
      <c r="A29" t="s">
        <v>15</v>
      </c>
      <c r="B29" s="3"/>
      <c r="D29" s="2"/>
      <c r="E29" s="2"/>
      <c r="F29" s="2"/>
      <c r="G29" s="2"/>
    </row>
    <row r="30" spans="1:7" ht="12.75">
      <c r="A30" t="s">
        <v>15</v>
      </c>
      <c r="C30" t="s">
        <v>15</v>
      </c>
      <c r="D30" s="2" t="s">
        <v>15</v>
      </c>
      <c r="E30" s="2" t="s">
        <v>15</v>
      </c>
      <c r="F30" s="2" t="s">
        <v>15</v>
      </c>
      <c r="G30" s="2" t="s">
        <v>15</v>
      </c>
    </row>
    <row r="31" spans="4:6" ht="12.75">
      <c r="D31" s="4"/>
      <c r="E31" s="4"/>
      <c r="F31" s="4" t="s">
        <v>15</v>
      </c>
    </row>
    <row r="32" spans="4:7" ht="12.75">
      <c r="D32" s="2">
        <f>SUM(D6:D30)</f>
        <v>6375000</v>
      </c>
      <c r="E32" s="2">
        <f>SUM(E6:E30)</f>
        <v>7172083.119999999</v>
      </c>
      <c r="F32" s="2">
        <f>SUM(F6:F30)</f>
        <v>13547083.12</v>
      </c>
      <c r="G32" s="2">
        <f>SUM(G6:G30)</f>
        <v>13547083.12</v>
      </c>
    </row>
    <row r="33" spans="4:6" ht="12.75">
      <c r="D33" s="2"/>
      <c r="E33" s="2"/>
      <c r="F33" s="2">
        <f>SUM(D32:E32)</f>
        <v>13547083.12</v>
      </c>
    </row>
    <row r="34" spans="4:6" ht="12.75">
      <c r="D34" s="2"/>
      <c r="E34" s="2"/>
      <c r="F34" s="2"/>
    </row>
  </sheetData>
  <sheetProtection/>
  <mergeCells count="1">
    <mergeCell ref="A1:F1"/>
  </mergeCells>
  <printOptions/>
  <pageMargins left="0.75" right="0.75" top="1" bottom="1" header="0.5" footer="0.5"/>
  <pageSetup fitToHeight="1" fitToWidth="1" horizontalDpi="600" verticalDpi="600" orientation="portrait" scale="79" r:id="rId1"/>
  <headerFooter alignWithMargins="0"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Spring-Ford Area</dc:creator>
  <cp:keywords/>
  <dc:description/>
  <cp:lastModifiedBy>Spring-Ford Area</cp:lastModifiedBy>
  <cp:lastPrinted>2011-11-14T21:59:14Z</cp:lastPrinted>
  <dcterms:created xsi:type="dcterms:W3CDTF">2003-06-30T21:49:15Z</dcterms:created>
  <dcterms:modified xsi:type="dcterms:W3CDTF">2011-11-14T21:59:18Z</dcterms:modified>
  <cp:category/>
  <cp:version/>
  <cp:contentType/>
  <cp:contentStatus/>
</cp:coreProperties>
</file>